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7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40" yWindow="240" windowWidth="18960" windowHeight="7815"/>
  </bookViews>
  <sheets>
    <sheet name="(r,h)" sheetId="2" r:id="rId1"/>
    <sheet name="実測値" sheetId="5" r:id="rId2"/>
    <sheet name="質量減衰係数μ" sheetId="6" r:id="rId3"/>
    <sheet name="行列" sheetId="8" r:id="rId4"/>
    <sheet name="美善データ" sheetId="9" r:id="rId5"/>
    <sheet name="Sheet1" sheetId="10" r:id="rId6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6" i="10" l="1"/>
  <c r="E36" i="10"/>
  <c r="F35" i="10"/>
  <c r="E35" i="10"/>
  <c r="F34" i="10"/>
  <c r="E34" i="10"/>
  <c r="F33" i="10"/>
  <c r="E33" i="10"/>
  <c r="F32" i="10"/>
  <c r="E32" i="10"/>
  <c r="F30" i="10"/>
  <c r="E30" i="10"/>
  <c r="F31" i="10"/>
  <c r="E31" i="10"/>
  <c r="F29" i="10"/>
  <c r="E29" i="10"/>
  <c r="G16" i="10"/>
  <c r="F16" i="10"/>
  <c r="G14" i="10"/>
  <c r="F14" i="10"/>
  <c r="G12" i="10"/>
  <c r="F12" i="10"/>
  <c r="G10" i="10"/>
  <c r="F10" i="10"/>
  <c r="G8" i="10"/>
  <c r="F8" i="10"/>
  <c r="G6" i="10"/>
  <c r="F6" i="10"/>
  <c r="G4" i="10"/>
  <c r="F4" i="10"/>
  <c r="G18" i="10"/>
  <c r="F18" i="10"/>
  <c r="O72" i="8"/>
  <c r="O73" i="8"/>
  <c r="V48" i="8"/>
  <c r="U48" i="8"/>
  <c r="T48" i="8"/>
  <c r="S48" i="8"/>
  <c r="R48" i="8"/>
  <c r="Q48" i="8"/>
  <c r="P48" i="8"/>
  <c r="O48" i="8"/>
  <c r="V47" i="8"/>
  <c r="U47" i="8"/>
  <c r="T47" i="8"/>
  <c r="S47" i="8"/>
  <c r="R47" i="8"/>
  <c r="Q47" i="8"/>
  <c r="P47" i="8"/>
  <c r="O47" i="8"/>
  <c r="V46" i="8"/>
  <c r="U46" i="8"/>
  <c r="T46" i="8"/>
  <c r="S46" i="8"/>
  <c r="R46" i="8"/>
  <c r="Q46" i="8"/>
  <c r="P46" i="8"/>
  <c r="O46" i="8"/>
  <c r="V45" i="8"/>
  <c r="U45" i="8"/>
  <c r="T45" i="8"/>
  <c r="S45" i="8"/>
  <c r="R45" i="8"/>
  <c r="Q45" i="8"/>
  <c r="P45" i="8"/>
  <c r="O45" i="8"/>
  <c r="V44" i="8"/>
  <c r="U44" i="8"/>
  <c r="T44" i="8"/>
  <c r="S44" i="8"/>
  <c r="R44" i="8"/>
  <c r="Q44" i="8"/>
  <c r="P44" i="8"/>
  <c r="O44" i="8"/>
  <c r="V43" i="8"/>
  <c r="U43" i="8"/>
  <c r="T43" i="8"/>
  <c r="S43" i="8"/>
  <c r="R43" i="8"/>
  <c r="Q43" i="8"/>
  <c r="P43" i="8"/>
  <c r="O43" i="8"/>
  <c r="V42" i="8"/>
  <c r="U42" i="8"/>
  <c r="T42" i="8"/>
  <c r="S42" i="8"/>
  <c r="R42" i="8"/>
  <c r="Q42" i="8"/>
  <c r="P42" i="8"/>
  <c r="O42" i="8"/>
  <c r="V41" i="8"/>
  <c r="U41" i="8"/>
  <c r="T41" i="8"/>
  <c r="S41" i="8"/>
  <c r="R41" i="8"/>
  <c r="Q41" i="8"/>
  <c r="P41" i="8"/>
  <c r="O41" i="8"/>
  <c r="P75" i="8"/>
  <c r="Q75" i="8"/>
  <c r="R75" i="8"/>
  <c r="O75" i="8"/>
  <c r="S75" i="8"/>
  <c r="P74" i="8"/>
  <c r="Q74" i="8"/>
  <c r="R74" i="8"/>
  <c r="O74" i="8"/>
  <c r="S74" i="8"/>
  <c r="P73" i="8"/>
  <c r="Q73" i="8"/>
  <c r="R73" i="8"/>
  <c r="S73" i="8"/>
  <c r="P72" i="8"/>
  <c r="Q72" i="8"/>
  <c r="R72" i="8"/>
  <c r="S72" i="8"/>
  <c r="AC9" i="8"/>
  <c r="A10" i="8"/>
  <c r="AC10" i="8"/>
  <c r="AD10" i="8"/>
  <c r="AE10" i="8"/>
  <c r="A11" i="8"/>
  <c r="AC11" i="8"/>
  <c r="AD11" i="8"/>
  <c r="AE11" i="8"/>
  <c r="A12" i="8"/>
  <c r="AC12" i="8"/>
  <c r="AD12" i="8"/>
  <c r="AE12" i="8"/>
  <c r="A13" i="8"/>
  <c r="AC13" i="8"/>
  <c r="AD13" i="8"/>
  <c r="AE13" i="8"/>
  <c r="A14" i="8"/>
  <c r="AC14" i="8"/>
  <c r="AD14" i="8"/>
  <c r="AE14" i="8"/>
  <c r="A15" i="8"/>
  <c r="AC15" i="8"/>
  <c r="AD15" i="8"/>
  <c r="AE15" i="8"/>
  <c r="A16" i="8"/>
  <c r="AC16" i="8"/>
  <c r="AD16" i="8"/>
  <c r="AE16" i="8"/>
  <c r="A17" i="8"/>
  <c r="AC17" i="8"/>
  <c r="AD17" i="8"/>
  <c r="AE17" i="8"/>
  <c r="A18" i="8"/>
  <c r="AC18" i="8"/>
  <c r="AD18" i="8"/>
  <c r="AE18" i="8"/>
  <c r="A19" i="8"/>
  <c r="AC19" i="8"/>
  <c r="AD19" i="8"/>
  <c r="AE19" i="8"/>
  <c r="A20" i="8"/>
  <c r="AC20" i="8"/>
  <c r="AD20" i="8"/>
  <c r="AE20" i="8"/>
  <c r="A21" i="8"/>
  <c r="AC21" i="8"/>
  <c r="AD21" i="8"/>
  <c r="AE21" i="8"/>
  <c r="A22" i="8"/>
  <c r="AC22" i="8"/>
  <c r="AD22" i="8"/>
  <c r="AE22" i="8"/>
  <c r="A23" i="8"/>
  <c r="AC23" i="8"/>
  <c r="AD23" i="8"/>
  <c r="AE23" i="8"/>
  <c r="A24" i="8"/>
  <c r="AC24" i="8"/>
  <c r="AD24" i="8"/>
  <c r="AE24" i="8"/>
  <c r="A25" i="8"/>
  <c r="AC25" i="8"/>
  <c r="AD25" i="8"/>
  <c r="AE25" i="8"/>
  <c r="A26" i="8"/>
  <c r="AC26" i="8"/>
  <c r="AD26" i="8"/>
  <c r="AE26" i="8"/>
  <c r="A27" i="8"/>
  <c r="AC27" i="8"/>
  <c r="AD27" i="8"/>
  <c r="AE27" i="8"/>
  <c r="A28" i="8"/>
  <c r="AC28" i="8"/>
  <c r="AD28" i="8"/>
  <c r="AE28" i="8"/>
  <c r="A29" i="8"/>
  <c r="AC29" i="8"/>
  <c r="AD29" i="8"/>
  <c r="AE29" i="8"/>
  <c r="A30" i="8"/>
  <c r="AC30" i="8"/>
  <c r="AD30" i="8"/>
  <c r="AE30" i="8"/>
  <c r="A31" i="8"/>
  <c r="AC31" i="8"/>
  <c r="AD31" i="8"/>
  <c r="AE31" i="8"/>
  <c r="A32" i="8"/>
  <c r="AC32" i="8"/>
  <c r="AD32" i="8"/>
  <c r="AE32" i="8"/>
  <c r="A33" i="8"/>
  <c r="AC33" i="8"/>
  <c r="AD33" i="8"/>
  <c r="AE33" i="8"/>
  <c r="A34" i="8"/>
  <c r="AC34" i="8"/>
  <c r="AD34" i="8"/>
  <c r="AE34" i="8"/>
  <c r="A35" i="8"/>
  <c r="AC35" i="8"/>
  <c r="AD35" i="8"/>
  <c r="AE35" i="8"/>
  <c r="AE36" i="8"/>
  <c r="Z9" i="8"/>
  <c r="Z10" i="8"/>
  <c r="AA10" i="8"/>
  <c r="AB10" i="8"/>
  <c r="Z11" i="8"/>
  <c r="AA11" i="8"/>
  <c r="AB11" i="8"/>
  <c r="Z12" i="8"/>
  <c r="AA12" i="8"/>
  <c r="AB12" i="8"/>
  <c r="Z13" i="8"/>
  <c r="AA13" i="8"/>
  <c r="AB13" i="8"/>
  <c r="Z14" i="8"/>
  <c r="AA14" i="8"/>
  <c r="AB14" i="8"/>
  <c r="Z15" i="8"/>
  <c r="AA15" i="8"/>
  <c r="AB15" i="8"/>
  <c r="Z16" i="8"/>
  <c r="AA16" i="8"/>
  <c r="AB16" i="8"/>
  <c r="Z17" i="8"/>
  <c r="AA17" i="8"/>
  <c r="AB17" i="8"/>
  <c r="Z18" i="8"/>
  <c r="AA18" i="8"/>
  <c r="AB18" i="8"/>
  <c r="Z19" i="8"/>
  <c r="AA19" i="8"/>
  <c r="AB19" i="8"/>
  <c r="Z20" i="8"/>
  <c r="AA20" i="8"/>
  <c r="AB20" i="8"/>
  <c r="Z21" i="8"/>
  <c r="AA21" i="8"/>
  <c r="AB21" i="8"/>
  <c r="Z22" i="8"/>
  <c r="AA22" i="8"/>
  <c r="AB22" i="8"/>
  <c r="Z23" i="8"/>
  <c r="AA23" i="8"/>
  <c r="AB23" i="8"/>
  <c r="Z24" i="8"/>
  <c r="AA24" i="8"/>
  <c r="AB24" i="8"/>
  <c r="Z25" i="8"/>
  <c r="AA25" i="8"/>
  <c r="AB25" i="8"/>
  <c r="Z26" i="8"/>
  <c r="AA26" i="8"/>
  <c r="AB26" i="8"/>
  <c r="Z27" i="8"/>
  <c r="AA27" i="8"/>
  <c r="AB27" i="8"/>
  <c r="Z28" i="8"/>
  <c r="AA28" i="8"/>
  <c r="AB28" i="8"/>
  <c r="Z29" i="8"/>
  <c r="AA29" i="8"/>
  <c r="AB29" i="8"/>
  <c r="Z30" i="8"/>
  <c r="AA30" i="8"/>
  <c r="AB30" i="8"/>
  <c r="Z31" i="8"/>
  <c r="AA31" i="8"/>
  <c r="AB31" i="8"/>
  <c r="Z32" i="8"/>
  <c r="AA32" i="8"/>
  <c r="AB32" i="8"/>
  <c r="Z33" i="8"/>
  <c r="AA33" i="8"/>
  <c r="AB33" i="8"/>
  <c r="Z34" i="8"/>
  <c r="AA34" i="8"/>
  <c r="AB34" i="8"/>
  <c r="Z35" i="8"/>
  <c r="AA35" i="8"/>
  <c r="AB35" i="8"/>
  <c r="AB36" i="8"/>
  <c r="C48" i="8"/>
  <c r="W9" i="8"/>
  <c r="W10" i="8"/>
  <c r="X10" i="8"/>
  <c r="Y10" i="8"/>
  <c r="W11" i="8"/>
  <c r="X11" i="8"/>
  <c r="Y11" i="8"/>
  <c r="W12" i="8"/>
  <c r="X12" i="8"/>
  <c r="Y12" i="8"/>
  <c r="W13" i="8"/>
  <c r="X13" i="8"/>
  <c r="Y13" i="8"/>
  <c r="W14" i="8"/>
  <c r="X14" i="8"/>
  <c r="Y14" i="8"/>
  <c r="W15" i="8"/>
  <c r="X15" i="8"/>
  <c r="Y15" i="8"/>
  <c r="W16" i="8"/>
  <c r="X16" i="8"/>
  <c r="Y16" i="8"/>
  <c r="W17" i="8"/>
  <c r="X17" i="8"/>
  <c r="Y17" i="8"/>
  <c r="W18" i="8"/>
  <c r="X18" i="8"/>
  <c r="Y18" i="8"/>
  <c r="W19" i="8"/>
  <c r="X19" i="8"/>
  <c r="Y19" i="8"/>
  <c r="W20" i="8"/>
  <c r="X20" i="8"/>
  <c r="Y20" i="8"/>
  <c r="W21" i="8"/>
  <c r="X21" i="8"/>
  <c r="Y21" i="8"/>
  <c r="W22" i="8"/>
  <c r="X22" i="8"/>
  <c r="Y22" i="8"/>
  <c r="W23" i="8"/>
  <c r="X23" i="8"/>
  <c r="Y23" i="8"/>
  <c r="W24" i="8"/>
  <c r="X24" i="8"/>
  <c r="Y24" i="8"/>
  <c r="W25" i="8"/>
  <c r="X25" i="8"/>
  <c r="Y25" i="8"/>
  <c r="W26" i="8"/>
  <c r="X26" i="8"/>
  <c r="Y26" i="8"/>
  <c r="W27" i="8"/>
  <c r="X27" i="8"/>
  <c r="Y27" i="8"/>
  <c r="W28" i="8"/>
  <c r="X28" i="8"/>
  <c r="Y28" i="8"/>
  <c r="W29" i="8"/>
  <c r="X29" i="8"/>
  <c r="Y29" i="8"/>
  <c r="W30" i="8"/>
  <c r="X30" i="8"/>
  <c r="Y30" i="8"/>
  <c r="W31" i="8"/>
  <c r="X31" i="8"/>
  <c r="Y31" i="8"/>
  <c r="W32" i="8"/>
  <c r="X32" i="8"/>
  <c r="Y32" i="8"/>
  <c r="W33" i="8"/>
  <c r="X33" i="8"/>
  <c r="Y33" i="8"/>
  <c r="W34" i="8"/>
  <c r="X34" i="8"/>
  <c r="Y34" i="8"/>
  <c r="W35" i="8"/>
  <c r="X35" i="8"/>
  <c r="Y35" i="8"/>
  <c r="Y36" i="8"/>
  <c r="B48" i="8"/>
  <c r="C47" i="8"/>
  <c r="T9" i="8"/>
  <c r="T10" i="8"/>
  <c r="U10" i="8"/>
  <c r="V10" i="8"/>
  <c r="T11" i="8"/>
  <c r="U11" i="8"/>
  <c r="V11" i="8"/>
  <c r="T12" i="8"/>
  <c r="U12" i="8"/>
  <c r="V12" i="8"/>
  <c r="T13" i="8"/>
  <c r="U13" i="8"/>
  <c r="V13" i="8"/>
  <c r="T14" i="8"/>
  <c r="U14" i="8"/>
  <c r="V14" i="8"/>
  <c r="T15" i="8"/>
  <c r="U15" i="8"/>
  <c r="V15" i="8"/>
  <c r="T16" i="8"/>
  <c r="U16" i="8"/>
  <c r="V16" i="8"/>
  <c r="T17" i="8"/>
  <c r="U17" i="8"/>
  <c r="V17" i="8"/>
  <c r="T18" i="8"/>
  <c r="U18" i="8"/>
  <c r="V18" i="8"/>
  <c r="T19" i="8"/>
  <c r="U19" i="8"/>
  <c r="V19" i="8"/>
  <c r="T20" i="8"/>
  <c r="U20" i="8"/>
  <c r="V20" i="8"/>
  <c r="T21" i="8"/>
  <c r="U21" i="8"/>
  <c r="V21" i="8"/>
  <c r="T22" i="8"/>
  <c r="U22" i="8"/>
  <c r="V22" i="8"/>
  <c r="T23" i="8"/>
  <c r="U23" i="8"/>
  <c r="V23" i="8"/>
  <c r="T24" i="8"/>
  <c r="U24" i="8"/>
  <c r="V24" i="8"/>
  <c r="T25" i="8"/>
  <c r="U25" i="8"/>
  <c r="V25" i="8"/>
  <c r="T26" i="8"/>
  <c r="U26" i="8"/>
  <c r="V26" i="8"/>
  <c r="T27" i="8"/>
  <c r="U27" i="8"/>
  <c r="V27" i="8"/>
  <c r="T28" i="8"/>
  <c r="U28" i="8"/>
  <c r="V28" i="8"/>
  <c r="T29" i="8"/>
  <c r="U29" i="8"/>
  <c r="V29" i="8"/>
  <c r="T30" i="8"/>
  <c r="U30" i="8"/>
  <c r="V30" i="8"/>
  <c r="T31" i="8"/>
  <c r="U31" i="8"/>
  <c r="V31" i="8"/>
  <c r="T32" i="8"/>
  <c r="U32" i="8"/>
  <c r="V32" i="8"/>
  <c r="T33" i="8"/>
  <c r="U33" i="8"/>
  <c r="V33" i="8"/>
  <c r="T34" i="8"/>
  <c r="U34" i="8"/>
  <c r="V34" i="8"/>
  <c r="T35" i="8"/>
  <c r="U35" i="8"/>
  <c r="V35" i="8"/>
  <c r="V36" i="8"/>
  <c r="B47" i="8"/>
  <c r="C46" i="8"/>
  <c r="Q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Q25" i="8"/>
  <c r="R25" i="8"/>
  <c r="S25" i="8"/>
  <c r="Q26" i="8"/>
  <c r="R26" i="8"/>
  <c r="S26" i="8"/>
  <c r="Q27" i="8"/>
  <c r="R27" i="8"/>
  <c r="S27" i="8"/>
  <c r="Q28" i="8"/>
  <c r="R28" i="8"/>
  <c r="S28" i="8"/>
  <c r="Q29" i="8"/>
  <c r="R29" i="8"/>
  <c r="S29" i="8"/>
  <c r="Q30" i="8"/>
  <c r="R30" i="8"/>
  <c r="S30" i="8"/>
  <c r="Q31" i="8"/>
  <c r="R31" i="8"/>
  <c r="S31" i="8"/>
  <c r="Q32" i="8"/>
  <c r="R32" i="8"/>
  <c r="S32" i="8"/>
  <c r="Q33" i="8"/>
  <c r="R33" i="8"/>
  <c r="S33" i="8"/>
  <c r="Q34" i="8"/>
  <c r="R34" i="8"/>
  <c r="S34" i="8"/>
  <c r="Q35" i="8"/>
  <c r="R35" i="8"/>
  <c r="S35" i="8"/>
  <c r="S36" i="8"/>
  <c r="B46" i="8"/>
  <c r="C45" i="8"/>
  <c r="N9" i="8"/>
  <c r="N10" i="8"/>
  <c r="O10" i="8"/>
  <c r="P10" i="8"/>
  <c r="N11" i="8"/>
  <c r="O11" i="8"/>
  <c r="P11" i="8"/>
  <c r="N12" i="8"/>
  <c r="O12" i="8"/>
  <c r="P12" i="8"/>
  <c r="N13" i="8"/>
  <c r="O13" i="8"/>
  <c r="P13" i="8"/>
  <c r="N14" i="8"/>
  <c r="O14" i="8"/>
  <c r="P14" i="8"/>
  <c r="N15" i="8"/>
  <c r="O15" i="8"/>
  <c r="P15" i="8"/>
  <c r="N16" i="8"/>
  <c r="O16" i="8"/>
  <c r="P16" i="8"/>
  <c r="N17" i="8"/>
  <c r="O17" i="8"/>
  <c r="P17" i="8"/>
  <c r="N18" i="8"/>
  <c r="O18" i="8"/>
  <c r="P18" i="8"/>
  <c r="N19" i="8"/>
  <c r="O19" i="8"/>
  <c r="P19" i="8"/>
  <c r="N20" i="8"/>
  <c r="O20" i="8"/>
  <c r="P20" i="8"/>
  <c r="N21" i="8"/>
  <c r="O21" i="8"/>
  <c r="P21" i="8"/>
  <c r="N22" i="8"/>
  <c r="O22" i="8"/>
  <c r="P22" i="8"/>
  <c r="N23" i="8"/>
  <c r="O23" i="8"/>
  <c r="P23" i="8"/>
  <c r="N24" i="8"/>
  <c r="O24" i="8"/>
  <c r="P24" i="8"/>
  <c r="N25" i="8"/>
  <c r="O25" i="8"/>
  <c r="P25" i="8"/>
  <c r="N26" i="8"/>
  <c r="O26" i="8"/>
  <c r="P26" i="8"/>
  <c r="N27" i="8"/>
  <c r="O27" i="8"/>
  <c r="P27" i="8"/>
  <c r="N28" i="8"/>
  <c r="O28" i="8"/>
  <c r="P28" i="8"/>
  <c r="N29" i="8"/>
  <c r="O29" i="8"/>
  <c r="P29" i="8"/>
  <c r="N30" i="8"/>
  <c r="O30" i="8"/>
  <c r="P30" i="8"/>
  <c r="N31" i="8"/>
  <c r="O31" i="8"/>
  <c r="P31" i="8"/>
  <c r="N32" i="8"/>
  <c r="O32" i="8"/>
  <c r="P32" i="8"/>
  <c r="N33" i="8"/>
  <c r="O33" i="8"/>
  <c r="P33" i="8"/>
  <c r="N34" i="8"/>
  <c r="O34" i="8"/>
  <c r="P34" i="8"/>
  <c r="N35" i="8"/>
  <c r="O35" i="8"/>
  <c r="P35" i="8"/>
  <c r="P36" i="8"/>
  <c r="B45" i="8"/>
  <c r="C44" i="8"/>
  <c r="K9" i="8"/>
  <c r="K10" i="8"/>
  <c r="L10" i="8"/>
  <c r="M10" i="8"/>
  <c r="K11" i="8"/>
  <c r="L11" i="8"/>
  <c r="M11" i="8"/>
  <c r="K12" i="8"/>
  <c r="L12" i="8"/>
  <c r="M12" i="8"/>
  <c r="K13" i="8"/>
  <c r="L13" i="8"/>
  <c r="M13" i="8"/>
  <c r="K14" i="8"/>
  <c r="L14" i="8"/>
  <c r="M14" i="8"/>
  <c r="K15" i="8"/>
  <c r="L15" i="8"/>
  <c r="M15" i="8"/>
  <c r="K16" i="8"/>
  <c r="L16" i="8"/>
  <c r="M16" i="8"/>
  <c r="K17" i="8"/>
  <c r="L17" i="8"/>
  <c r="M17" i="8"/>
  <c r="K18" i="8"/>
  <c r="L18" i="8"/>
  <c r="M18" i="8"/>
  <c r="K19" i="8"/>
  <c r="L19" i="8"/>
  <c r="M19" i="8"/>
  <c r="K20" i="8"/>
  <c r="L20" i="8"/>
  <c r="M20" i="8"/>
  <c r="K21" i="8"/>
  <c r="L21" i="8"/>
  <c r="M21" i="8"/>
  <c r="K22" i="8"/>
  <c r="L22" i="8"/>
  <c r="M22" i="8"/>
  <c r="K23" i="8"/>
  <c r="L23" i="8"/>
  <c r="M23" i="8"/>
  <c r="K24" i="8"/>
  <c r="L24" i="8"/>
  <c r="M24" i="8"/>
  <c r="K25" i="8"/>
  <c r="L25" i="8"/>
  <c r="M25" i="8"/>
  <c r="K26" i="8"/>
  <c r="L26" i="8"/>
  <c r="M26" i="8"/>
  <c r="K27" i="8"/>
  <c r="L27" i="8"/>
  <c r="M27" i="8"/>
  <c r="K28" i="8"/>
  <c r="L28" i="8"/>
  <c r="M28" i="8"/>
  <c r="K29" i="8"/>
  <c r="L29" i="8"/>
  <c r="M29" i="8"/>
  <c r="K30" i="8"/>
  <c r="L30" i="8"/>
  <c r="M30" i="8"/>
  <c r="K31" i="8"/>
  <c r="L31" i="8"/>
  <c r="M31" i="8"/>
  <c r="K32" i="8"/>
  <c r="L32" i="8"/>
  <c r="M32" i="8"/>
  <c r="K33" i="8"/>
  <c r="L33" i="8"/>
  <c r="M33" i="8"/>
  <c r="K34" i="8"/>
  <c r="L34" i="8"/>
  <c r="M34" i="8"/>
  <c r="K35" i="8"/>
  <c r="L35" i="8"/>
  <c r="M35" i="8"/>
  <c r="M36" i="8"/>
  <c r="B44" i="8"/>
  <c r="C43" i="8"/>
  <c r="H9" i="8"/>
  <c r="H10" i="8"/>
  <c r="I10" i="8"/>
  <c r="J10" i="8"/>
  <c r="H11" i="8"/>
  <c r="I11" i="8"/>
  <c r="J11" i="8"/>
  <c r="H12" i="8"/>
  <c r="I12" i="8"/>
  <c r="J12" i="8"/>
  <c r="H13" i="8"/>
  <c r="I13" i="8"/>
  <c r="J13" i="8"/>
  <c r="H14" i="8"/>
  <c r="I14" i="8"/>
  <c r="J14" i="8"/>
  <c r="H15" i="8"/>
  <c r="I15" i="8"/>
  <c r="J15" i="8"/>
  <c r="H16" i="8"/>
  <c r="I16" i="8"/>
  <c r="J16" i="8"/>
  <c r="H17" i="8"/>
  <c r="I17" i="8"/>
  <c r="J17" i="8"/>
  <c r="H18" i="8"/>
  <c r="I18" i="8"/>
  <c r="J18" i="8"/>
  <c r="H19" i="8"/>
  <c r="I19" i="8"/>
  <c r="J19" i="8"/>
  <c r="H20" i="8"/>
  <c r="I20" i="8"/>
  <c r="J20" i="8"/>
  <c r="H21" i="8"/>
  <c r="I21" i="8"/>
  <c r="J21" i="8"/>
  <c r="H22" i="8"/>
  <c r="I22" i="8"/>
  <c r="J22" i="8"/>
  <c r="H23" i="8"/>
  <c r="I23" i="8"/>
  <c r="J23" i="8"/>
  <c r="H24" i="8"/>
  <c r="I24" i="8"/>
  <c r="J24" i="8"/>
  <c r="H25" i="8"/>
  <c r="I25" i="8"/>
  <c r="J25" i="8"/>
  <c r="H26" i="8"/>
  <c r="I26" i="8"/>
  <c r="J26" i="8"/>
  <c r="H27" i="8"/>
  <c r="I27" i="8"/>
  <c r="J27" i="8"/>
  <c r="H28" i="8"/>
  <c r="I28" i="8"/>
  <c r="J28" i="8"/>
  <c r="H29" i="8"/>
  <c r="I29" i="8"/>
  <c r="J29" i="8"/>
  <c r="H30" i="8"/>
  <c r="I30" i="8"/>
  <c r="J30" i="8"/>
  <c r="H31" i="8"/>
  <c r="I31" i="8"/>
  <c r="J31" i="8"/>
  <c r="H32" i="8"/>
  <c r="I32" i="8"/>
  <c r="J32" i="8"/>
  <c r="H33" i="8"/>
  <c r="I33" i="8"/>
  <c r="J33" i="8"/>
  <c r="H34" i="8"/>
  <c r="I34" i="8"/>
  <c r="J34" i="8"/>
  <c r="H35" i="8"/>
  <c r="I35" i="8"/>
  <c r="J35" i="8"/>
  <c r="J36" i="8"/>
  <c r="B43" i="8"/>
  <c r="C42" i="8"/>
  <c r="E9" i="8"/>
  <c r="E10" i="8"/>
  <c r="F10" i="8"/>
  <c r="G10" i="8"/>
  <c r="E11" i="8"/>
  <c r="F11" i="8"/>
  <c r="G11" i="8"/>
  <c r="E12" i="8"/>
  <c r="F12" i="8"/>
  <c r="G12" i="8"/>
  <c r="E13" i="8"/>
  <c r="F13" i="8"/>
  <c r="G13" i="8"/>
  <c r="E14" i="8"/>
  <c r="F14" i="8"/>
  <c r="G14" i="8"/>
  <c r="E15" i="8"/>
  <c r="F15" i="8"/>
  <c r="G15" i="8"/>
  <c r="E16" i="8"/>
  <c r="F16" i="8"/>
  <c r="G16" i="8"/>
  <c r="E17" i="8"/>
  <c r="F17" i="8"/>
  <c r="G17" i="8"/>
  <c r="E18" i="8"/>
  <c r="F18" i="8"/>
  <c r="G18" i="8"/>
  <c r="E19" i="8"/>
  <c r="F19" i="8"/>
  <c r="G19" i="8"/>
  <c r="E20" i="8"/>
  <c r="F20" i="8"/>
  <c r="G20" i="8"/>
  <c r="E21" i="8"/>
  <c r="F21" i="8"/>
  <c r="G21" i="8"/>
  <c r="E22" i="8"/>
  <c r="F22" i="8"/>
  <c r="G22" i="8"/>
  <c r="E23" i="8"/>
  <c r="F23" i="8"/>
  <c r="G23" i="8"/>
  <c r="E24" i="8"/>
  <c r="F24" i="8"/>
  <c r="G24" i="8"/>
  <c r="E25" i="8"/>
  <c r="F25" i="8"/>
  <c r="G25" i="8"/>
  <c r="E26" i="8"/>
  <c r="F26" i="8"/>
  <c r="G26" i="8"/>
  <c r="E27" i="8"/>
  <c r="F27" i="8"/>
  <c r="G27" i="8"/>
  <c r="E28" i="8"/>
  <c r="F28" i="8"/>
  <c r="G28" i="8"/>
  <c r="E29" i="8"/>
  <c r="F29" i="8"/>
  <c r="G29" i="8"/>
  <c r="E30" i="8"/>
  <c r="F30" i="8"/>
  <c r="G30" i="8"/>
  <c r="E31" i="8"/>
  <c r="F31" i="8"/>
  <c r="G31" i="8"/>
  <c r="E32" i="8"/>
  <c r="F32" i="8"/>
  <c r="G32" i="8"/>
  <c r="E33" i="8"/>
  <c r="F33" i="8"/>
  <c r="G33" i="8"/>
  <c r="E34" i="8"/>
  <c r="F34" i="8"/>
  <c r="G34" i="8"/>
  <c r="E35" i="8"/>
  <c r="F35" i="8"/>
  <c r="G35" i="8"/>
  <c r="G36" i="8"/>
  <c r="B42" i="8"/>
  <c r="C41" i="8"/>
  <c r="B9" i="8"/>
  <c r="B10" i="8"/>
  <c r="C10" i="8"/>
  <c r="D10" i="8"/>
  <c r="B11" i="8"/>
  <c r="C11" i="8"/>
  <c r="D11" i="8"/>
  <c r="B12" i="8"/>
  <c r="C12" i="8"/>
  <c r="D12" i="8"/>
  <c r="B13" i="8"/>
  <c r="C13" i="8"/>
  <c r="D13" i="8"/>
  <c r="B14" i="8"/>
  <c r="C14" i="8"/>
  <c r="D14" i="8"/>
  <c r="B15" i="8"/>
  <c r="C15" i="8"/>
  <c r="D15" i="8"/>
  <c r="B16" i="8"/>
  <c r="C16" i="8"/>
  <c r="D16" i="8"/>
  <c r="B17" i="8"/>
  <c r="C17" i="8"/>
  <c r="D17" i="8"/>
  <c r="B18" i="8"/>
  <c r="C18" i="8"/>
  <c r="D18" i="8"/>
  <c r="B19" i="8"/>
  <c r="C19" i="8"/>
  <c r="D19" i="8"/>
  <c r="B20" i="8"/>
  <c r="C20" i="8"/>
  <c r="D20" i="8"/>
  <c r="B21" i="8"/>
  <c r="C21" i="8"/>
  <c r="D21" i="8"/>
  <c r="B22" i="8"/>
  <c r="C22" i="8"/>
  <c r="D22" i="8"/>
  <c r="B23" i="8"/>
  <c r="C23" i="8"/>
  <c r="D23" i="8"/>
  <c r="B24" i="8"/>
  <c r="C24" i="8"/>
  <c r="D24" i="8"/>
  <c r="B25" i="8"/>
  <c r="C25" i="8"/>
  <c r="D25" i="8"/>
  <c r="B26" i="8"/>
  <c r="C26" i="8"/>
  <c r="D26" i="8"/>
  <c r="B27" i="8"/>
  <c r="C27" i="8"/>
  <c r="D27" i="8"/>
  <c r="B28" i="8"/>
  <c r="C28" i="8"/>
  <c r="D28" i="8"/>
  <c r="B29" i="8"/>
  <c r="C29" i="8"/>
  <c r="D29" i="8"/>
  <c r="B30" i="8"/>
  <c r="C30" i="8"/>
  <c r="D30" i="8"/>
  <c r="B31" i="8"/>
  <c r="C31" i="8"/>
  <c r="D31" i="8"/>
  <c r="B32" i="8"/>
  <c r="C32" i="8"/>
  <c r="D32" i="8"/>
  <c r="B33" i="8"/>
  <c r="C33" i="8"/>
  <c r="D33" i="8"/>
  <c r="B34" i="8"/>
  <c r="C34" i="8"/>
  <c r="D34" i="8"/>
  <c r="B35" i="8"/>
  <c r="C35" i="8"/>
  <c r="D35" i="8"/>
  <c r="D36" i="8"/>
  <c r="B41" i="8"/>
  <c r="B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Z9" i="2"/>
  <c r="Z10" i="2"/>
  <c r="AA10" i="2"/>
  <c r="AB10" i="2"/>
  <c r="Z11" i="2"/>
  <c r="AA11" i="2"/>
  <c r="AB11" i="2"/>
  <c r="Z12" i="2"/>
  <c r="AA12" i="2"/>
  <c r="AB12" i="2"/>
  <c r="Z13" i="2"/>
  <c r="AA13" i="2"/>
  <c r="AB13" i="2"/>
  <c r="Z14" i="2"/>
  <c r="AA14" i="2"/>
  <c r="AB14" i="2"/>
  <c r="Z15" i="2"/>
  <c r="AA15" i="2"/>
  <c r="AB15" i="2"/>
  <c r="Z16" i="2"/>
  <c r="AA16" i="2"/>
  <c r="AB16" i="2"/>
  <c r="Z17" i="2"/>
  <c r="AA17" i="2"/>
  <c r="AB17" i="2"/>
  <c r="Z18" i="2"/>
  <c r="AA18" i="2"/>
  <c r="AB18" i="2"/>
  <c r="Z19" i="2"/>
  <c r="AA19" i="2"/>
  <c r="AB19" i="2"/>
  <c r="Z20" i="2"/>
  <c r="AA20" i="2"/>
  <c r="AB20" i="2"/>
  <c r="Z21" i="2"/>
  <c r="AA21" i="2"/>
  <c r="AB21" i="2"/>
  <c r="Z22" i="2"/>
  <c r="AA22" i="2"/>
  <c r="AB22" i="2"/>
  <c r="Z23" i="2"/>
  <c r="AA23" i="2"/>
  <c r="AB23" i="2"/>
  <c r="Z24" i="2"/>
  <c r="AA24" i="2"/>
  <c r="AB24" i="2"/>
  <c r="Z25" i="2"/>
  <c r="AA25" i="2"/>
  <c r="AB25" i="2"/>
  <c r="Z26" i="2"/>
  <c r="AA26" i="2"/>
  <c r="AB26" i="2"/>
  <c r="Z27" i="2"/>
  <c r="AA27" i="2"/>
  <c r="AB27" i="2"/>
  <c r="Z28" i="2"/>
  <c r="AA28" i="2"/>
  <c r="AB28" i="2"/>
  <c r="Z29" i="2"/>
  <c r="AA29" i="2"/>
  <c r="AB29" i="2"/>
  <c r="Z30" i="2"/>
  <c r="AA30" i="2"/>
  <c r="AB30" i="2"/>
  <c r="Z31" i="2"/>
  <c r="AA31" i="2"/>
  <c r="AB31" i="2"/>
  <c r="Z32" i="2"/>
  <c r="AA32" i="2"/>
  <c r="AB32" i="2"/>
  <c r="Z33" i="2"/>
  <c r="AA33" i="2"/>
  <c r="AB33" i="2"/>
  <c r="Z34" i="2"/>
  <c r="AA34" i="2"/>
  <c r="AB34" i="2"/>
  <c r="Z35" i="2"/>
  <c r="AA35" i="2"/>
  <c r="AB35" i="2"/>
  <c r="AB36" i="2"/>
  <c r="W9" i="2"/>
  <c r="W10" i="2"/>
  <c r="X10" i="2"/>
  <c r="Y10" i="2"/>
  <c r="W11" i="2"/>
  <c r="X11" i="2"/>
  <c r="Y11" i="2"/>
  <c r="W12" i="2"/>
  <c r="X12" i="2"/>
  <c r="Y12" i="2"/>
  <c r="W13" i="2"/>
  <c r="X13" i="2"/>
  <c r="Y13" i="2"/>
  <c r="W14" i="2"/>
  <c r="X14" i="2"/>
  <c r="Y14" i="2"/>
  <c r="W15" i="2"/>
  <c r="X15" i="2"/>
  <c r="Y15" i="2"/>
  <c r="W16" i="2"/>
  <c r="X16" i="2"/>
  <c r="Y16" i="2"/>
  <c r="W17" i="2"/>
  <c r="X17" i="2"/>
  <c r="Y17" i="2"/>
  <c r="W18" i="2"/>
  <c r="X18" i="2"/>
  <c r="Y18" i="2"/>
  <c r="W19" i="2"/>
  <c r="X19" i="2"/>
  <c r="Y19" i="2"/>
  <c r="W20" i="2"/>
  <c r="X20" i="2"/>
  <c r="Y20" i="2"/>
  <c r="W21" i="2"/>
  <c r="X21" i="2"/>
  <c r="Y21" i="2"/>
  <c r="W22" i="2"/>
  <c r="X22" i="2"/>
  <c r="Y22" i="2"/>
  <c r="W23" i="2"/>
  <c r="X23" i="2"/>
  <c r="Y23" i="2"/>
  <c r="W24" i="2"/>
  <c r="X24" i="2"/>
  <c r="Y24" i="2"/>
  <c r="W25" i="2"/>
  <c r="X25" i="2"/>
  <c r="Y25" i="2"/>
  <c r="W26" i="2"/>
  <c r="X26" i="2"/>
  <c r="Y26" i="2"/>
  <c r="W27" i="2"/>
  <c r="X27" i="2"/>
  <c r="Y27" i="2"/>
  <c r="W28" i="2"/>
  <c r="X28" i="2"/>
  <c r="Y28" i="2"/>
  <c r="W29" i="2"/>
  <c r="X29" i="2"/>
  <c r="Y29" i="2"/>
  <c r="W30" i="2"/>
  <c r="X30" i="2"/>
  <c r="Y30" i="2"/>
  <c r="W31" i="2"/>
  <c r="X31" i="2"/>
  <c r="Y31" i="2"/>
  <c r="W32" i="2"/>
  <c r="X32" i="2"/>
  <c r="Y32" i="2"/>
  <c r="W33" i="2"/>
  <c r="X33" i="2"/>
  <c r="Y33" i="2"/>
  <c r="W34" i="2"/>
  <c r="X34" i="2"/>
  <c r="Y34" i="2"/>
  <c r="W35" i="2"/>
  <c r="X35" i="2"/>
  <c r="Y35" i="2"/>
  <c r="Y36" i="2"/>
  <c r="B46" i="2"/>
  <c r="T9" i="2"/>
  <c r="T10" i="2"/>
  <c r="U10" i="2"/>
  <c r="V10" i="2"/>
  <c r="T11" i="2"/>
  <c r="U11" i="2"/>
  <c r="V11" i="2"/>
  <c r="T12" i="2"/>
  <c r="U12" i="2"/>
  <c r="V12" i="2"/>
  <c r="T13" i="2"/>
  <c r="U13" i="2"/>
  <c r="V13" i="2"/>
  <c r="T14" i="2"/>
  <c r="U14" i="2"/>
  <c r="V14" i="2"/>
  <c r="T15" i="2"/>
  <c r="U15" i="2"/>
  <c r="V15" i="2"/>
  <c r="T16" i="2"/>
  <c r="U16" i="2"/>
  <c r="V16" i="2"/>
  <c r="T17" i="2"/>
  <c r="U17" i="2"/>
  <c r="V17" i="2"/>
  <c r="T18" i="2"/>
  <c r="U18" i="2"/>
  <c r="V18" i="2"/>
  <c r="T19" i="2"/>
  <c r="U19" i="2"/>
  <c r="V19" i="2"/>
  <c r="T20" i="2"/>
  <c r="U20" i="2"/>
  <c r="V20" i="2"/>
  <c r="T21" i="2"/>
  <c r="U21" i="2"/>
  <c r="V21" i="2"/>
  <c r="T22" i="2"/>
  <c r="U22" i="2"/>
  <c r="V22" i="2"/>
  <c r="T23" i="2"/>
  <c r="U23" i="2"/>
  <c r="V23" i="2"/>
  <c r="T24" i="2"/>
  <c r="U24" i="2"/>
  <c r="V24" i="2"/>
  <c r="T25" i="2"/>
  <c r="U25" i="2"/>
  <c r="V25" i="2"/>
  <c r="T26" i="2"/>
  <c r="U26" i="2"/>
  <c r="V26" i="2"/>
  <c r="T27" i="2"/>
  <c r="U27" i="2"/>
  <c r="V27" i="2"/>
  <c r="T28" i="2"/>
  <c r="U28" i="2"/>
  <c r="V28" i="2"/>
  <c r="T29" i="2"/>
  <c r="U29" i="2"/>
  <c r="V29" i="2"/>
  <c r="T30" i="2"/>
  <c r="U30" i="2"/>
  <c r="V30" i="2"/>
  <c r="T31" i="2"/>
  <c r="U31" i="2"/>
  <c r="V31" i="2"/>
  <c r="T32" i="2"/>
  <c r="U32" i="2"/>
  <c r="V32" i="2"/>
  <c r="T33" i="2"/>
  <c r="U33" i="2"/>
  <c r="V33" i="2"/>
  <c r="T34" i="2"/>
  <c r="U34" i="2"/>
  <c r="V34" i="2"/>
  <c r="T35" i="2"/>
  <c r="U35" i="2"/>
  <c r="V35" i="2"/>
  <c r="V36" i="2"/>
  <c r="B45" i="2"/>
  <c r="Q9" i="2"/>
  <c r="Q10" i="2"/>
  <c r="R10" i="2"/>
  <c r="S10" i="2"/>
  <c r="Q11" i="2"/>
  <c r="R11" i="2"/>
  <c r="S11" i="2"/>
  <c r="Q12" i="2"/>
  <c r="R12" i="2"/>
  <c r="S12" i="2"/>
  <c r="Q13" i="2"/>
  <c r="R13" i="2"/>
  <c r="S13" i="2"/>
  <c r="Q14" i="2"/>
  <c r="R14" i="2"/>
  <c r="S14" i="2"/>
  <c r="Q15" i="2"/>
  <c r="R15" i="2"/>
  <c r="S15" i="2"/>
  <c r="Q16" i="2"/>
  <c r="R16" i="2"/>
  <c r="S16" i="2"/>
  <c r="Q17" i="2"/>
  <c r="R17" i="2"/>
  <c r="S17" i="2"/>
  <c r="Q18" i="2"/>
  <c r="R18" i="2"/>
  <c r="S18" i="2"/>
  <c r="Q19" i="2"/>
  <c r="R19" i="2"/>
  <c r="S19" i="2"/>
  <c r="Q20" i="2"/>
  <c r="R20" i="2"/>
  <c r="S20" i="2"/>
  <c r="Q21" i="2"/>
  <c r="R21" i="2"/>
  <c r="S21" i="2"/>
  <c r="Q22" i="2"/>
  <c r="R22" i="2"/>
  <c r="S22" i="2"/>
  <c r="Q23" i="2"/>
  <c r="R23" i="2"/>
  <c r="S23" i="2"/>
  <c r="Q24" i="2"/>
  <c r="R24" i="2"/>
  <c r="S24" i="2"/>
  <c r="Q25" i="2"/>
  <c r="R25" i="2"/>
  <c r="S25" i="2"/>
  <c r="Q26" i="2"/>
  <c r="R26" i="2"/>
  <c r="S26" i="2"/>
  <c r="Q27" i="2"/>
  <c r="R27" i="2"/>
  <c r="S27" i="2"/>
  <c r="Q28" i="2"/>
  <c r="R28" i="2"/>
  <c r="S28" i="2"/>
  <c r="Q29" i="2"/>
  <c r="R29" i="2"/>
  <c r="S29" i="2"/>
  <c r="Q30" i="2"/>
  <c r="R30" i="2"/>
  <c r="S30" i="2"/>
  <c r="Q31" i="2"/>
  <c r="R31" i="2"/>
  <c r="S31" i="2"/>
  <c r="Q32" i="2"/>
  <c r="R32" i="2"/>
  <c r="S32" i="2"/>
  <c r="Q33" i="2"/>
  <c r="R33" i="2"/>
  <c r="S33" i="2"/>
  <c r="Q34" i="2"/>
  <c r="R34" i="2"/>
  <c r="S34" i="2"/>
  <c r="Q35" i="2"/>
  <c r="R35" i="2"/>
  <c r="S35" i="2"/>
  <c r="S36" i="2"/>
  <c r="B44" i="2"/>
  <c r="N9" i="2"/>
  <c r="N10" i="2"/>
  <c r="O10" i="2"/>
  <c r="P10" i="2"/>
  <c r="N11" i="2"/>
  <c r="O11" i="2"/>
  <c r="P11" i="2"/>
  <c r="N12" i="2"/>
  <c r="O12" i="2"/>
  <c r="P12" i="2"/>
  <c r="N13" i="2"/>
  <c r="O13" i="2"/>
  <c r="P13" i="2"/>
  <c r="N14" i="2"/>
  <c r="O14" i="2"/>
  <c r="P14" i="2"/>
  <c r="N15" i="2"/>
  <c r="O15" i="2"/>
  <c r="P15" i="2"/>
  <c r="N16" i="2"/>
  <c r="O16" i="2"/>
  <c r="P16" i="2"/>
  <c r="N17" i="2"/>
  <c r="O17" i="2"/>
  <c r="P17" i="2"/>
  <c r="N18" i="2"/>
  <c r="O18" i="2"/>
  <c r="P18" i="2"/>
  <c r="N19" i="2"/>
  <c r="O19" i="2"/>
  <c r="P19" i="2"/>
  <c r="N20" i="2"/>
  <c r="O20" i="2"/>
  <c r="P20" i="2"/>
  <c r="N21" i="2"/>
  <c r="O21" i="2"/>
  <c r="P21" i="2"/>
  <c r="N22" i="2"/>
  <c r="O22" i="2"/>
  <c r="P22" i="2"/>
  <c r="N23" i="2"/>
  <c r="O23" i="2"/>
  <c r="P23" i="2"/>
  <c r="N24" i="2"/>
  <c r="O24" i="2"/>
  <c r="P24" i="2"/>
  <c r="N25" i="2"/>
  <c r="O25" i="2"/>
  <c r="P25" i="2"/>
  <c r="N26" i="2"/>
  <c r="O26" i="2"/>
  <c r="P26" i="2"/>
  <c r="N27" i="2"/>
  <c r="O27" i="2"/>
  <c r="P27" i="2"/>
  <c r="N28" i="2"/>
  <c r="O28" i="2"/>
  <c r="P28" i="2"/>
  <c r="N29" i="2"/>
  <c r="O29" i="2"/>
  <c r="P29" i="2"/>
  <c r="N30" i="2"/>
  <c r="O30" i="2"/>
  <c r="P30" i="2"/>
  <c r="N31" i="2"/>
  <c r="O31" i="2"/>
  <c r="P31" i="2"/>
  <c r="N32" i="2"/>
  <c r="O32" i="2"/>
  <c r="P32" i="2"/>
  <c r="N33" i="2"/>
  <c r="O33" i="2"/>
  <c r="P33" i="2"/>
  <c r="N34" i="2"/>
  <c r="O34" i="2"/>
  <c r="P34" i="2"/>
  <c r="N35" i="2"/>
  <c r="O35" i="2"/>
  <c r="P35" i="2"/>
  <c r="P36" i="2"/>
  <c r="B43" i="2"/>
  <c r="K9" i="2"/>
  <c r="K10" i="2"/>
  <c r="L10" i="2"/>
  <c r="M10" i="2"/>
  <c r="K11" i="2"/>
  <c r="L11" i="2"/>
  <c r="M11" i="2"/>
  <c r="K12" i="2"/>
  <c r="L12" i="2"/>
  <c r="M12" i="2"/>
  <c r="K13" i="2"/>
  <c r="L13" i="2"/>
  <c r="M13" i="2"/>
  <c r="K14" i="2"/>
  <c r="L14" i="2"/>
  <c r="M14" i="2"/>
  <c r="K15" i="2"/>
  <c r="L15" i="2"/>
  <c r="M15" i="2"/>
  <c r="K16" i="2"/>
  <c r="L16" i="2"/>
  <c r="M16" i="2"/>
  <c r="K17" i="2"/>
  <c r="L17" i="2"/>
  <c r="M17" i="2"/>
  <c r="K18" i="2"/>
  <c r="L18" i="2"/>
  <c r="M18" i="2"/>
  <c r="K19" i="2"/>
  <c r="L19" i="2"/>
  <c r="M19" i="2"/>
  <c r="K20" i="2"/>
  <c r="L20" i="2"/>
  <c r="M20" i="2"/>
  <c r="K21" i="2"/>
  <c r="L21" i="2"/>
  <c r="M21" i="2"/>
  <c r="K22" i="2"/>
  <c r="L22" i="2"/>
  <c r="M22" i="2"/>
  <c r="K23" i="2"/>
  <c r="L23" i="2"/>
  <c r="M23" i="2"/>
  <c r="K24" i="2"/>
  <c r="L24" i="2"/>
  <c r="M24" i="2"/>
  <c r="K25" i="2"/>
  <c r="L25" i="2"/>
  <c r="M25" i="2"/>
  <c r="K26" i="2"/>
  <c r="L26" i="2"/>
  <c r="M26" i="2"/>
  <c r="K27" i="2"/>
  <c r="L27" i="2"/>
  <c r="M27" i="2"/>
  <c r="K28" i="2"/>
  <c r="L28" i="2"/>
  <c r="M28" i="2"/>
  <c r="K29" i="2"/>
  <c r="L29" i="2"/>
  <c r="M29" i="2"/>
  <c r="K30" i="2"/>
  <c r="L30" i="2"/>
  <c r="M30" i="2"/>
  <c r="K31" i="2"/>
  <c r="L31" i="2"/>
  <c r="M31" i="2"/>
  <c r="K32" i="2"/>
  <c r="L32" i="2"/>
  <c r="M32" i="2"/>
  <c r="K33" i="2"/>
  <c r="L33" i="2"/>
  <c r="M33" i="2"/>
  <c r="K34" i="2"/>
  <c r="L34" i="2"/>
  <c r="M34" i="2"/>
  <c r="K35" i="2"/>
  <c r="L35" i="2"/>
  <c r="M35" i="2"/>
  <c r="M36" i="2"/>
  <c r="B42" i="2"/>
  <c r="H9" i="2"/>
  <c r="H10" i="2"/>
  <c r="I10" i="2"/>
  <c r="J10" i="2"/>
  <c r="H11" i="2"/>
  <c r="I11" i="2"/>
  <c r="J11" i="2"/>
  <c r="H12" i="2"/>
  <c r="I12" i="2"/>
  <c r="J12" i="2"/>
  <c r="H13" i="2"/>
  <c r="I13" i="2"/>
  <c r="J13" i="2"/>
  <c r="H14" i="2"/>
  <c r="I14" i="2"/>
  <c r="J14" i="2"/>
  <c r="H15" i="2"/>
  <c r="I15" i="2"/>
  <c r="J15" i="2"/>
  <c r="H16" i="2"/>
  <c r="I16" i="2"/>
  <c r="J16" i="2"/>
  <c r="H17" i="2"/>
  <c r="I17" i="2"/>
  <c r="J17" i="2"/>
  <c r="H18" i="2"/>
  <c r="I18" i="2"/>
  <c r="J18" i="2"/>
  <c r="H19" i="2"/>
  <c r="I19" i="2"/>
  <c r="J19" i="2"/>
  <c r="H20" i="2"/>
  <c r="I20" i="2"/>
  <c r="J20" i="2"/>
  <c r="H21" i="2"/>
  <c r="I21" i="2"/>
  <c r="J21" i="2"/>
  <c r="H22" i="2"/>
  <c r="I22" i="2"/>
  <c r="J22" i="2"/>
  <c r="H23" i="2"/>
  <c r="I23" i="2"/>
  <c r="J23" i="2"/>
  <c r="H24" i="2"/>
  <c r="I24" i="2"/>
  <c r="J24" i="2"/>
  <c r="H25" i="2"/>
  <c r="I25" i="2"/>
  <c r="J25" i="2"/>
  <c r="H26" i="2"/>
  <c r="I26" i="2"/>
  <c r="J26" i="2"/>
  <c r="H27" i="2"/>
  <c r="I27" i="2"/>
  <c r="J27" i="2"/>
  <c r="H28" i="2"/>
  <c r="I28" i="2"/>
  <c r="J28" i="2"/>
  <c r="H29" i="2"/>
  <c r="I29" i="2"/>
  <c r="J29" i="2"/>
  <c r="H30" i="2"/>
  <c r="I30" i="2"/>
  <c r="J30" i="2"/>
  <c r="H31" i="2"/>
  <c r="I31" i="2"/>
  <c r="J31" i="2"/>
  <c r="H32" i="2"/>
  <c r="I32" i="2"/>
  <c r="J32" i="2"/>
  <c r="H33" i="2"/>
  <c r="I33" i="2"/>
  <c r="J33" i="2"/>
  <c r="H34" i="2"/>
  <c r="I34" i="2"/>
  <c r="J34" i="2"/>
  <c r="H35" i="2"/>
  <c r="I35" i="2"/>
  <c r="J35" i="2"/>
  <c r="J36" i="2"/>
  <c r="B41" i="2"/>
  <c r="E9" i="2"/>
  <c r="E10" i="2"/>
  <c r="F10" i="2"/>
  <c r="G10" i="2"/>
  <c r="E11" i="2"/>
  <c r="F11" i="2"/>
  <c r="G11" i="2"/>
  <c r="E12" i="2"/>
  <c r="F12" i="2"/>
  <c r="G12" i="2"/>
  <c r="E13" i="2"/>
  <c r="F13" i="2"/>
  <c r="G13" i="2"/>
  <c r="E14" i="2"/>
  <c r="F14" i="2"/>
  <c r="G14" i="2"/>
  <c r="E15" i="2"/>
  <c r="F15" i="2"/>
  <c r="G15" i="2"/>
  <c r="E16" i="2"/>
  <c r="F16" i="2"/>
  <c r="G16" i="2"/>
  <c r="E17" i="2"/>
  <c r="F17" i="2"/>
  <c r="G17" i="2"/>
  <c r="E18" i="2"/>
  <c r="F18" i="2"/>
  <c r="G18" i="2"/>
  <c r="E19" i="2"/>
  <c r="F19" i="2"/>
  <c r="G19" i="2"/>
  <c r="E20" i="2"/>
  <c r="F20" i="2"/>
  <c r="G20" i="2"/>
  <c r="E21" i="2"/>
  <c r="F21" i="2"/>
  <c r="G21" i="2"/>
  <c r="E22" i="2"/>
  <c r="F22" i="2"/>
  <c r="G22" i="2"/>
  <c r="E23" i="2"/>
  <c r="F23" i="2"/>
  <c r="G23" i="2"/>
  <c r="E24" i="2"/>
  <c r="F24" i="2"/>
  <c r="G24" i="2"/>
  <c r="E25" i="2"/>
  <c r="F25" i="2"/>
  <c r="G25" i="2"/>
  <c r="E26" i="2"/>
  <c r="F26" i="2"/>
  <c r="G26" i="2"/>
  <c r="E27" i="2"/>
  <c r="F27" i="2"/>
  <c r="G27" i="2"/>
  <c r="E28" i="2"/>
  <c r="F28" i="2"/>
  <c r="G28" i="2"/>
  <c r="E29" i="2"/>
  <c r="F29" i="2"/>
  <c r="G29" i="2"/>
  <c r="E30" i="2"/>
  <c r="F30" i="2"/>
  <c r="G30" i="2"/>
  <c r="E31" i="2"/>
  <c r="F31" i="2"/>
  <c r="G31" i="2"/>
  <c r="E32" i="2"/>
  <c r="F32" i="2"/>
  <c r="G32" i="2"/>
  <c r="E33" i="2"/>
  <c r="F33" i="2"/>
  <c r="G33" i="2"/>
  <c r="E34" i="2"/>
  <c r="F34" i="2"/>
  <c r="G34" i="2"/>
  <c r="E35" i="2"/>
  <c r="F35" i="2"/>
  <c r="G35" i="2"/>
  <c r="G36" i="2"/>
  <c r="B40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D36" i="2"/>
  <c r="B39" i="2"/>
  <c r="C46" i="2"/>
  <c r="C45" i="2"/>
  <c r="C44" i="2"/>
  <c r="C43" i="2"/>
  <c r="C42" i="2"/>
  <c r="C41" i="2"/>
  <c r="C40" i="2"/>
  <c r="C39" i="2"/>
  <c r="D9" i="6"/>
  <c r="D10" i="6"/>
  <c r="D11" i="6"/>
  <c r="D12" i="6"/>
  <c r="D13" i="6"/>
  <c r="D14" i="6"/>
  <c r="D15" i="6"/>
  <c r="D16" i="6"/>
  <c r="C17" i="6"/>
  <c r="D17" i="6"/>
  <c r="D19" i="6"/>
  <c r="P37" i="5"/>
  <c r="P44" i="5"/>
  <c r="P43" i="5"/>
  <c r="P42" i="5"/>
  <c r="P41" i="5"/>
  <c r="P40" i="5"/>
  <c r="P39" i="5"/>
  <c r="P38" i="5"/>
  <c r="P33" i="5"/>
  <c r="P32" i="5"/>
  <c r="P31" i="5"/>
  <c r="P30" i="5"/>
  <c r="P29" i="5"/>
  <c r="P28" i="5"/>
  <c r="P27" i="5"/>
  <c r="P26" i="5"/>
  <c r="P15" i="5"/>
  <c r="P22" i="5"/>
  <c r="P21" i="5"/>
  <c r="P20" i="5"/>
  <c r="P19" i="5"/>
  <c r="P18" i="5"/>
  <c r="P17" i="5"/>
  <c r="P16" i="5"/>
  <c r="P5" i="5"/>
  <c r="P6" i="5"/>
  <c r="P7" i="5"/>
  <c r="P8" i="5"/>
  <c r="P9" i="5"/>
  <c r="P10" i="5"/>
  <c r="P11" i="5"/>
  <c r="P4" i="5"/>
  <c r="K91" i="5"/>
  <c r="J91" i="5"/>
  <c r="I91" i="5"/>
  <c r="H91" i="5"/>
  <c r="G91" i="5"/>
  <c r="F91" i="5"/>
  <c r="E91" i="5"/>
  <c r="D91" i="5"/>
  <c r="C91" i="5"/>
  <c r="K90" i="5"/>
  <c r="J90" i="5"/>
  <c r="I90" i="5"/>
  <c r="H90" i="5"/>
  <c r="G90" i="5"/>
  <c r="F90" i="5"/>
  <c r="E90" i="5"/>
  <c r="D90" i="5"/>
  <c r="C90" i="5"/>
  <c r="K89" i="5"/>
  <c r="J89" i="5"/>
  <c r="I89" i="5"/>
  <c r="H89" i="5"/>
  <c r="G89" i="5"/>
  <c r="F89" i="5"/>
  <c r="E89" i="5"/>
  <c r="D89" i="5"/>
  <c r="C89" i="5"/>
  <c r="K88" i="5"/>
  <c r="J88" i="5"/>
  <c r="I88" i="5"/>
  <c r="H88" i="5"/>
  <c r="G88" i="5"/>
  <c r="F88" i="5"/>
  <c r="E88" i="5"/>
  <c r="D88" i="5"/>
  <c r="C88" i="5"/>
  <c r="K87" i="5"/>
  <c r="J87" i="5"/>
  <c r="I87" i="5"/>
  <c r="H87" i="5"/>
  <c r="G87" i="5"/>
  <c r="F87" i="5"/>
  <c r="E87" i="5"/>
  <c r="D87" i="5"/>
  <c r="C87" i="5"/>
  <c r="K86" i="5"/>
  <c r="J86" i="5"/>
  <c r="I86" i="5"/>
  <c r="H86" i="5"/>
  <c r="G86" i="5"/>
  <c r="F86" i="5"/>
  <c r="E86" i="5"/>
  <c r="D86" i="5"/>
  <c r="C86" i="5"/>
  <c r="K85" i="5"/>
  <c r="J85" i="5"/>
  <c r="I85" i="5"/>
  <c r="H85" i="5"/>
  <c r="G85" i="5"/>
  <c r="F85" i="5"/>
  <c r="E85" i="5"/>
  <c r="D85" i="5"/>
  <c r="C85" i="5"/>
  <c r="K84" i="5"/>
  <c r="J84" i="5"/>
  <c r="I84" i="5"/>
  <c r="H84" i="5"/>
  <c r="G84" i="5"/>
  <c r="F84" i="5"/>
  <c r="E84" i="5"/>
  <c r="D84" i="5"/>
  <c r="C84" i="5"/>
  <c r="D83" i="5"/>
  <c r="C83" i="5"/>
  <c r="D82" i="5"/>
  <c r="C82" i="5"/>
  <c r="K81" i="5"/>
  <c r="J81" i="5"/>
  <c r="I81" i="5"/>
  <c r="H81" i="5"/>
  <c r="G81" i="5"/>
  <c r="F81" i="5"/>
  <c r="E81" i="5"/>
  <c r="D81" i="5"/>
  <c r="C81" i="5"/>
  <c r="K80" i="5"/>
  <c r="J80" i="5"/>
  <c r="I80" i="5"/>
  <c r="H80" i="5"/>
  <c r="G80" i="5"/>
  <c r="F80" i="5"/>
  <c r="E80" i="5"/>
  <c r="D80" i="5"/>
  <c r="C80" i="5"/>
  <c r="K79" i="5"/>
  <c r="J79" i="5"/>
  <c r="I79" i="5"/>
  <c r="H79" i="5"/>
  <c r="G79" i="5"/>
  <c r="F79" i="5"/>
  <c r="E79" i="5"/>
  <c r="D79" i="5"/>
  <c r="C79" i="5"/>
  <c r="K78" i="5"/>
  <c r="J78" i="5"/>
  <c r="I78" i="5"/>
  <c r="H78" i="5"/>
  <c r="G78" i="5"/>
  <c r="F78" i="5"/>
  <c r="E78" i="5"/>
  <c r="D78" i="5"/>
  <c r="C78" i="5"/>
  <c r="K77" i="5"/>
  <c r="J77" i="5"/>
  <c r="I77" i="5"/>
  <c r="H77" i="5"/>
  <c r="G77" i="5"/>
  <c r="F77" i="5"/>
  <c r="E77" i="5"/>
  <c r="D77" i="5"/>
  <c r="C77" i="5"/>
  <c r="K76" i="5"/>
  <c r="J76" i="5"/>
  <c r="I76" i="5"/>
  <c r="H76" i="5"/>
  <c r="G76" i="5"/>
  <c r="F76" i="5"/>
  <c r="E76" i="5"/>
  <c r="D76" i="5"/>
  <c r="C76" i="5"/>
  <c r="K75" i="5"/>
  <c r="J75" i="5"/>
  <c r="I75" i="5"/>
  <c r="H75" i="5"/>
  <c r="G75" i="5"/>
  <c r="F75" i="5"/>
  <c r="E75" i="5"/>
  <c r="D75" i="5"/>
  <c r="C75" i="5"/>
  <c r="K74" i="5"/>
  <c r="J74" i="5"/>
  <c r="I74" i="5"/>
  <c r="H74" i="5"/>
  <c r="G74" i="5"/>
  <c r="F74" i="5"/>
  <c r="E74" i="5"/>
  <c r="D74" i="5"/>
  <c r="C74" i="5"/>
  <c r="K73" i="5"/>
  <c r="J73" i="5"/>
  <c r="I73" i="5"/>
  <c r="H73" i="5"/>
  <c r="G73" i="5"/>
  <c r="F73" i="5"/>
  <c r="E73" i="5"/>
  <c r="D73" i="5"/>
  <c r="C73" i="5"/>
  <c r="D72" i="5"/>
  <c r="C72" i="5"/>
  <c r="D70" i="5"/>
  <c r="K69" i="5"/>
  <c r="J69" i="5"/>
  <c r="I69" i="5"/>
  <c r="H69" i="5"/>
  <c r="G69" i="5"/>
  <c r="F69" i="5"/>
  <c r="E69" i="5"/>
  <c r="D69" i="5"/>
  <c r="C69" i="5"/>
  <c r="K68" i="5"/>
  <c r="J68" i="5"/>
  <c r="I68" i="5"/>
  <c r="H68" i="5"/>
  <c r="G68" i="5"/>
  <c r="F68" i="5"/>
  <c r="E68" i="5"/>
  <c r="D68" i="5"/>
  <c r="C68" i="5"/>
  <c r="K67" i="5"/>
  <c r="J67" i="5"/>
  <c r="I67" i="5"/>
  <c r="H67" i="5"/>
  <c r="G67" i="5"/>
  <c r="F67" i="5"/>
  <c r="E67" i="5"/>
  <c r="D67" i="5"/>
  <c r="C67" i="5"/>
  <c r="K66" i="5"/>
  <c r="J66" i="5"/>
  <c r="I66" i="5"/>
  <c r="H66" i="5"/>
  <c r="G66" i="5"/>
  <c r="F66" i="5"/>
  <c r="E66" i="5"/>
  <c r="D66" i="5"/>
  <c r="C66" i="5"/>
  <c r="K65" i="5"/>
  <c r="J65" i="5"/>
  <c r="I65" i="5"/>
  <c r="H65" i="5"/>
  <c r="G65" i="5"/>
  <c r="F65" i="5"/>
  <c r="E65" i="5"/>
  <c r="D65" i="5"/>
  <c r="C65" i="5"/>
  <c r="K64" i="5"/>
  <c r="J64" i="5"/>
  <c r="I64" i="5"/>
  <c r="H64" i="5"/>
  <c r="G64" i="5"/>
  <c r="F64" i="5"/>
  <c r="E64" i="5"/>
  <c r="D64" i="5"/>
  <c r="C64" i="5"/>
  <c r="K63" i="5"/>
  <c r="J63" i="5"/>
  <c r="I63" i="5"/>
  <c r="H63" i="5"/>
  <c r="G63" i="5"/>
  <c r="F63" i="5"/>
  <c r="E63" i="5"/>
  <c r="D63" i="5"/>
  <c r="C63" i="5"/>
  <c r="K62" i="5"/>
  <c r="J62" i="5"/>
  <c r="I62" i="5"/>
  <c r="H62" i="5"/>
  <c r="G62" i="5"/>
  <c r="F62" i="5"/>
  <c r="E62" i="5"/>
  <c r="D62" i="5"/>
  <c r="C62" i="5"/>
  <c r="D61" i="5"/>
  <c r="J59" i="5"/>
  <c r="I59" i="5"/>
  <c r="F59" i="5"/>
  <c r="D59" i="5"/>
  <c r="J58" i="5"/>
  <c r="I58" i="5"/>
  <c r="H58" i="5"/>
  <c r="F58" i="5"/>
  <c r="E58" i="5"/>
  <c r="D58" i="5"/>
  <c r="C58" i="5"/>
  <c r="K57" i="5"/>
  <c r="J57" i="5"/>
  <c r="I57" i="5"/>
  <c r="H57" i="5"/>
  <c r="F57" i="5"/>
  <c r="E57" i="5"/>
  <c r="D57" i="5"/>
  <c r="C57" i="5"/>
  <c r="K56" i="5"/>
  <c r="J56" i="5"/>
  <c r="I56" i="5"/>
  <c r="H56" i="5"/>
  <c r="F56" i="5"/>
  <c r="E56" i="5"/>
  <c r="D56" i="5"/>
  <c r="K55" i="5"/>
  <c r="J55" i="5"/>
  <c r="I55" i="5"/>
  <c r="H55" i="5"/>
  <c r="F55" i="5"/>
  <c r="E55" i="5"/>
  <c r="D55" i="5"/>
  <c r="C55" i="5"/>
  <c r="K54" i="5"/>
  <c r="J54" i="5"/>
  <c r="I54" i="5"/>
  <c r="H54" i="5"/>
  <c r="F54" i="5"/>
  <c r="E54" i="5"/>
  <c r="D54" i="5"/>
  <c r="K53" i="5"/>
  <c r="J53" i="5"/>
  <c r="I53" i="5"/>
  <c r="H53" i="5"/>
  <c r="F53" i="5"/>
  <c r="E53" i="5"/>
  <c r="D53" i="5"/>
  <c r="C53" i="5"/>
  <c r="K52" i="5"/>
  <c r="J52" i="5"/>
  <c r="I52" i="5"/>
  <c r="H52" i="5"/>
  <c r="F52" i="5"/>
  <c r="E52" i="5"/>
  <c r="D52" i="5"/>
  <c r="K51" i="5"/>
  <c r="J51" i="5"/>
  <c r="I51" i="5"/>
  <c r="H51" i="5"/>
  <c r="G51" i="5"/>
  <c r="F51" i="5"/>
  <c r="E51" i="5"/>
  <c r="D51" i="5"/>
  <c r="C51" i="5"/>
</calcChain>
</file>

<file path=xl/comments1.xml><?xml version="1.0" encoding="utf-8"?>
<comments xmlns="http://schemas.openxmlformats.org/spreadsheetml/2006/main">
  <authors>
    <author>溝口 勝</author>
  </authors>
  <commentList>
    <comment ref="B14" authorId="0">
      <text>
        <r>
          <rPr>
            <b/>
            <sz val="10"/>
            <color indexed="81"/>
            <rFont val="ＭＳ Ｐゴシック"/>
            <family val="2"/>
            <charset val="128"/>
          </rPr>
          <t xml:space="preserve">K-40は0.60eMVのデータ
</t>
        </r>
      </text>
    </comment>
  </commentList>
</comments>
</file>

<file path=xl/sharedStrings.xml><?xml version="1.0" encoding="utf-8"?>
<sst xmlns="http://schemas.openxmlformats.org/spreadsheetml/2006/main" count="149" uniqueCount="93">
  <si>
    <t>μ=</t>
    <phoneticPr fontId="2"/>
  </si>
  <si>
    <t>r</t>
    <phoneticPr fontId="2"/>
  </si>
  <si>
    <t>F(r)</t>
    <phoneticPr fontId="2"/>
  </si>
  <si>
    <t>h=</t>
    <phoneticPr fontId="2"/>
  </si>
  <si>
    <t>p=</t>
    <phoneticPr fontId="2"/>
  </si>
  <si>
    <t>mizo</t>
    <phoneticPr fontId="2"/>
  </si>
  <si>
    <t>土壌放射線量の補正（数値積分法の練習）</t>
    <rPh sb="0" eb="2">
      <t>ドジョウ</t>
    </rPh>
    <rPh sb="2" eb="5">
      <t>ホウシャセン</t>
    </rPh>
    <rPh sb="5" eb="6">
      <t>リョウ</t>
    </rPh>
    <rPh sb="7" eb="9">
      <t>ホセイ</t>
    </rPh>
    <rPh sb="10" eb="12">
      <t>スウチ</t>
    </rPh>
    <rPh sb="12" eb="14">
      <t>セキブン</t>
    </rPh>
    <rPh sb="14" eb="15">
      <t>ホウ</t>
    </rPh>
    <rPh sb="16" eb="18">
      <t>レンシュウ</t>
    </rPh>
    <phoneticPr fontId="2"/>
  </si>
  <si>
    <t>C</t>
    <phoneticPr fontId="2"/>
  </si>
  <si>
    <t>h[cm]</t>
    <phoneticPr fontId="2"/>
  </si>
  <si>
    <t>摸擬汚染土壌実験</t>
    <rPh sb="0" eb="6">
      <t>モギオセンドジョウ</t>
    </rPh>
    <rPh sb="6" eb="8">
      <t>ジッケン</t>
    </rPh>
    <phoneticPr fontId="2"/>
  </si>
  <si>
    <t>決定　(BGあり)</t>
    <rPh sb="0" eb="2">
      <t>ケッテイ</t>
    </rPh>
    <phoneticPr fontId="2"/>
  </si>
  <si>
    <t>4×4補正行列</t>
    <rPh sb="3" eb="5">
      <t>ホセイ</t>
    </rPh>
    <rPh sb="5" eb="7">
      <t>ギョウレツ</t>
    </rPh>
    <phoneticPr fontId="2"/>
  </si>
  <si>
    <t>① (r= 7.75)</t>
    <phoneticPr fontId="2"/>
  </si>
  <si>
    <t>depth</t>
    <phoneticPr fontId="2"/>
  </si>
  <si>
    <t>cpm</t>
    <phoneticPr fontId="2"/>
  </si>
  <si>
    <t>汚染土壌</t>
    <rPh sb="0" eb="4">
      <t>オセンドジョウ</t>
    </rPh>
    <phoneticPr fontId="2"/>
  </si>
  <si>
    <t>② (r= 14.00)</t>
    <phoneticPr fontId="2"/>
  </si>
  <si>
    <t>③ (r= 18.25)</t>
    <phoneticPr fontId="2"/>
  </si>
  <si>
    <t>④ (r= 26.50)</t>
    <phoneticPr fontId="2"/>
  </si>
  <si>
    <t>決定　(BGなし)</t>
    <rPh sb="0" eb="2">
      <t>ケッテイ</t>
    </rPh>
    <phoneticPr fontId="2"/>
  </si>
  <si>
    <t>2号機バックグラウンド</t>
    <rPh sb="1" eb="3">
      <t>ゴウキ</t>
    </rPh>
    <phoneticPr fontId="2"/>
  </si>
  <si>
    <t>①</t>
    <phoneticPr fontId="2"/>
  </si>
  <si>
    <t>4F</t>
  </si>
  <si>
    <t>3F</t>
  </si>
  <si>
    <t>2F</t>
    <phoneticPr fontId="2"/>
  </si>
  <si>
    <t>1F</t>
    <phoneticPr fontId="2"/>
  </si>
  <si>
    <t>c=</t>
    <phoneticPr fontId="2"/>
  </si>
  <si>
    <t>山砂 (800Bq/kg)</t>
    <rPh sb="0" eb="1">
      <t>ヤマズ</t>
    </rPh>
    <rPh sb="1" eb="2">
      <t>スナ</t>
    </rPh>
    <phoneticPr fontId="2"/>
  </si>
  <si>
    <t>cpm</t>
    <phoneticPr fontId="2"/>
  </si>
  <si>
    <t>1cm汚染土( 15万Bq/kg)</t>
    <rPh sb="3" eb="5">
      <t>オセン</t>
    </rPh>
    <rPh sb="5" eb="6">
      <t>ツチ</t>
    </rPh>
    <rPh sb="10" eb="11">
      <t>マン</t>
    </rPh>
    <phoneticPr fontId="2"/>
  </si>
  <si>
    <t>線減衰係数μ</t>
    <rPh sb="0" eb="1">
      <t>セン</t>
    </rPh>
    <rPh sb="1" eb="3">
      <t>ゲンスイ</t>
    </rPh>
    <rPh sb="3" eb="5">
      <t>ケイスウ</t>
    </rPh>
    <phoneticPr fontId="2"/>
  </si>
  <si>
    <t>土密度ρ</t>
    <rPh sb="0" eb="1">
      <t>ツチ</t>
    </rPh>
    <rPh sb="1" eb="3">
      <t>ミツド</t>
    </rPh>
    <phoneticPr fontId="2"/>
  </si>
  <si>
    <t>μen</t>
    <phoneticPr fontId="2"/>
  </si>
  <si>
    <t>Fe</t>
    <phoneticPr fontId="2"/>
  </si>
  <si>
    <t>Ca</t>
    <phoneticPr fontId="2"/>
  </si>
  <si>
    <t>K</t>
    <phoneticPr fontId="2"/>
  </si>
  <si>
    <t>Si</t>
    <phoneticPr fontId="2"/>
  </si>
  <si>
    <t>Al</t>
    <phoneticPr fontId="2"/>
  </si>
  <si>
    <t>O</t>
    <phoneticPr fontId="2"/>
  </si>
  <si>
    <t>C</t>
    <phoneticPr fontId="2"/>
  </si>
  <si>
    <t>H</t>
    <phoneticPr fontId="2"/>
  </si>
  <si>
    <t>構成比</t>
    <rPh sb="0" eb="3">
      <t>コウセイヒ</t>
    </rPh>
    <phoneticPr fontId="2"/>
  </si>
  <si>
    <t>質量減衰係数</t>
    <rPh sb="0" eb="4">
      <t>シツリョウゲンスイケンスウ</t>
    </rPh>
    <rPh sb="4" eb="6">
      <t>ケイスウ</t>
    </rPh>
    <phoneticPr fontId="2"/>
  </si>
  <si>
    <t>元素</t>
    <rPh sb="0" eb="2">
      <t>ゲンソ</t>
    </rPh>
    <phoneticPr fontId="2"/>
  </si>
  <si>
    <t>0.662MeVのとき</t>
    <phoneticPr fontId="2"/>
  </si>
  <si>
    <t>質量減衰係数（複数元素）</t>
    <rPh sb="0" eb="6">
      <t>シツリョウゲンスイケイスウ</t>
    </rPh>
    <rPh sb="7" eb="11">
      <t>フクスウゲンソ</t>
    </rPh>
    <phoneticPr fontId="2"/>
  </si>
  <si>
    <t>2014.8.7</t>
    <phoneticPr fontId="2"/>
  </si>
  <si>
    <t>C</t>
  </si>
  <si>
    <t>h[cm]</t>
  </si>
  <si>
    <t>p</t>
    <phoneticPr fontId="2"/>
  </si>
  <si>
    <t>sum</t>
    <phoneticPr fontId="2"/>
  </si>
  <si>
    <t>土壌放射線量の補正（行列）</t>
    <rPh sb="0" eb="2">
      <t>ドジョウ</t>
    </rPh>
    <rPh sb="2" eb="5">
      <t>ホウシャセン</t>
    </rPh>
    <rPh sb="5" eb="6">
      <t>リョウ</t>
    </rPh>
    <rPh sb="7" eb="9">
      <t>ホセイ</t>
    </rPh>
    <rPh sb="10" eb="12">
      <t>ギョウレツ</t>
    </rPh>
    <phoneticPr fontId="2"/>
  </si>
  <si>
    <t>2014.8.9</t>
    <phoneticPr fontId="2"/>
  </si>
  <si>
    <t>[8x8行列]</t>
    <rPh sb="4" eb="6">
      <t>ギョウレツ</t>
    </rPh>
    <phoneticPr fontId="2"/>
  </si>
  <si>
    <t>[4x4行列]</t>
    <rPh sb="4" eb="6">
      <t>ギョウレツ</t>
    </rPh>
    <phoneticPr fontId="2"/>
  </si>
  <si>
    <t>7〜8</t>
    <phoneticPr fontId="2"/>
  </si>
  <si>
    <t>6〜7</t>
    <phoneticPr fontId="2"/>
  </si>
  <si>
    <t>5〜6</t>
    <phoneticPr fontId="2"/>
  </si>
  <si>
    <t>4〜5</t>
    <phoneticPr fontId="2"/>
  </si>
  <si>
    <t>3〜4</t>
    <phoneticPr fontId="2"/>
  </si>
  <si>
    <t>2〜3</t>
    <phoneticPr fontId="2"/>
  </si>
  <si>
    <t>1〜2</t>
    <phoneticPr fontId="2"/>
  </si>
  <si>
    <t xml:space="preserve">0〜1 </t>
    <phoneticPr fontId="2"/>
  </si>
  <si>
    <t>CPM　(BGなし)</t>
    <phoneticPr fontId="2"/>
  </si>
  <si>
    <t>CPM　(BGあり)</t>
    <phoneticPr fontId="2"/>
  </si>
  <si>
    <t>point</t>
    <phoneticPr fontId="2"/>
  </si>
  <si>
    <t>美善Ｄ③　14-16cm</t>
  </si>
  <si>
    <t>美善Ｂ①　14-16cm</t>
  </si>
  <si>
    <t>美善Ｄ③　12-14cm</t>
  </si>
  <si>
    <t>美善Ｂ①　12-14cm</t>
  </si>
  <si>
    <t>美善Ｄ③　10-12cm</t>
  </si>
  <si>
    <t>美善Ｂ①　10-12cm</t>
  </si>
  <si>
    <t>美善Ｄ③　8-10cm</t>
  </si>
  <si>
    <t>美善Ｂ①　8-10cm</t>
  </si>
  <si>
    <t>美善Ｄ③　6-8cm</t>
  </si>
  <si>
    <t>美善Ｂ①　6-8cm</t>
  </si>
  <si>
    <t>美善Ｄ③　4-6cm</t>
  </si>
  <si>
    <t>美善Ｂ①　4-6cm</t>
  </si>
  <si>
    <t>美善Ｄ③　2-4cm</t>
  </si>
  <si>
    <t>美善Ｂ①　2-4cm</t>
  </si>
  <si>
    <t>美善Ｄ③　0-2cm</t>
  </si>
  <si>
    <t>Cs134+137（Bq/kg湿重量）</t>
    <rPh sb="15" eb="16">
      <t>シツ</t>
    </rPh>
    <rPh sb="16" eb="18">
      <t>ジュウリョウ</t>
    </rPh>
    <phoneticPr fontId="2"/>
  </si>
  <si>
    <t>2014/7/22-24</t>
    <phoneticPr fontId="2"/>
  </si>
  <si>
    <t>測定日</t>
    <rPh sb="0" eb="2">
      <t>ソクテイ</t>
    </rPh>
    <rPh sb="2" eb="3">
      <t>ビ</t>
    </rPh>
    <phoneticPr fontId="2"/>
  </si>
  <si>
    <t>採取日</t>
    <rPh sb="0" eb="2">
      <t>サイシュ</t>
    </rPh>
    <rPh sb="2" eb="3">
      <t>ビ</t>
    </rPh>
    <phoneticPr fontId="2"/>
  </si>
  <si>
    <t>美善Ｂ①　0-2cm</t>
    <phoneticPr fontId="2"/>
  </si>
  <si>
    <t>美善Ｂ①</t>
  </si>
  <si>
    <t>この値を適当に変化させる（いまは適当）</t>
    <rPh sb="2" eb="3">
      <t>アタイ</t>
    </rPh>
    <rPh sb="4" eb="6">
      <t>テキトウ</t>
    </rPh>
    <rPh sb="7" eb="9">
      <t>ヘンカ</t>
    </rPh>
    <rPh sb="16" eb="18">
      <t>テキトウ</t>
    </rPh>
    <phoneticPr fontId="2"/>
  </si>
  <si>
    <t>C</t>
    <phoneticPr fontId="2"/>
  </si>
  <si>
    <t>cpm-1</t>
    <phoneticPr fontId="2"/>
  </si>
  <si>
    <t>cpm-2</t>
    <phoneticPr fontId="2"/>
  </si>
  <si>
    <t>美善D3</t>
    <rPh sb="0" eb="1">
      <t>ビ</t>
    </rPh>
    <rPh sb="1" eb="2">
      <t>ゼン</t>
    </rPh>
    <phoneticPr fontId="2"/>
  </si>
  <si>
    <t>美善B1</t>
    <rPh sb="0" eb="1">
      <t>ビ</t>
    </rPh>
    <rPh sb="1" eb="2">
      <t>ゼン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</si>
</sst>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_ * #,##0_ ;_ * \-#,##0_ ;_ * &quot;-&quot;??_ ;_ @_ "/>
  </numFmts>
  <fonts count="16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0"/>
      <color indexed="81"/>
      <name val="ＭＳ Ｐゴシック"/>
      <family val="2"/>
      <charset val="128"/>
    </font>
    <font>
      <sz val="11"/>
      <color rgb="FFFF0000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4">
    <xf numFmtId="0" fontId="0" fillId="0" borderId="0">
      <alignment vertical="center"/>
    </xf>
    <xf numFmtId="0" fontId="7" fillId="0" borderId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/>
  </cellStyleXfs>
  <cellXfs count="5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1" fontId="0" fillId="4" borderId="0" xfId="0" applyNumberFormat="1" applyFill="1">
      <alignment vertical="center"/>
    </xf>
    <xf numFmtId="0" fontId="5" fillId="5" borderId="0" xfId="0" applyFont="1" applyFill="1" applyAlignment="1"/>
    <xf numFmtId="0" fontId="6" fillId="0" borderId="0" xfId="0" applyFont="1" applyAlignment="1"/>
    <xf numFmtId="0" fontId="5" fillId="0" borderId="0" xfId="0" applyFont="1" applyAlignment="1"/>
    <xf numFmtId="0" fontId="7" fillId="0" borderId="0" xfId="1"/>
    <xf numFmtId="0" fontId="7" fillId="6" borderId="0" xfId="1" applyFill="1"/>
    <xf numFmtId="0" fontId="5" fillId="0" borderId="0" xfId="1" applyFont="1"/>
    <xf numFmtId="0" fontId="6" fillId="0" borderId="0" xfId="1" applyFont="1"/>
    <xf numFmtId="0" fontId="7" fillId="7" borderId="0" xfId="1" applyFill="1"/>
    <xf numFmtId="0" fontId="6" fillId="5" borderId="0" xfId="1" applyFont="1" applyFill="1"/>
    <xf numFmtId="0" fontId="5" fillId="5" borderId="0" xfId="1" applyFont="1" applyFill="1"/>
    <xf numFmtId="0" fontId="7" fillId="2" borderId="0" xfId="1" applyFill="1"/>
    <xf numFmtId="0" fontId="6" fillId="0" borderId="0" xfId="1" applyFont="1" applyFill="1"/>
    <xf numFmtId="0" fontId="5" fillId="0" borderId="0" xfId="1" applyFont="1" applyFill="1"/>
    <xf numFmtId="176" fontId="7" fillId="0" borderId="0" xfId="1" applyNumberFormat="1"/>
    <xf numFmtId="176" fontId="6" fillId="0" borderId="0" xfId="1" applyNumberFormat="1" applyFont="1"/>
    <xf numFmtId="0" fontId="9" fillId="0" borderId="0" xfId="0" applyFont="1" applyAlignment="1"/>
    <xf numFmtId="0" fontId="1" fillId="0" borderId="0" xfId="1" applyFont="1"/>
    <xf numFmtId="0" fontId="0" fillId="8" borderId="0" xfId="0" applyFill="1">
      <alignment vertical="center"/>
    </xf>
    <xf numFmtId="0" fontId="12" fillId="0" borderId="0" xfId="0" applyFont="1">
      <alignment vertical="center"/>
    </xf>
    <xf numFmtId="0" fontId="0" fillId="0" borderId="0" xfId="0" applyFill="1">
      <alignment vertical="center"/>
    </xf>
    <xf numFmtId="0" fontId="0" fillId="9" borderId="0" xfId="0" applyFill="1">
      <alignment vertical="center"/>
    </xf>
    <xf numFmtId="0" fontId="14" fillId="0" borderId="0" xfId="0" applyFont="1">
      <alignment vertical="center"/>
    </xf>
    <xf numFmtId="56" fontId="7" fillId="0" borderId="0" xfId="1" applyNumberFormat="1"/>
    <xf numFmtId="0" fontId="7" fillId="0" borderId="0" xfId="1" applyBorder="1" applyAlignment="1">
      <alignment vertical="center"/>
    </xf>
    <xf numFmtId="0" fontId="7" fillId="0" borderId="0" xfId="1" applyBorder="1"/>
    <xf numFmtId="38" fontId="0" fillId="0" borderId="1" xfId="22" applyFont="1" applyBorder="1" applyAlignment="1">
      <alignment horizontal="right" vertical="center"/>
    </xf>
    <xf numFmtId="0" fontId="7" fillId="0" borderId="2" xfId="1" applyBorder="1" applyAlignment="1">
      <alignment vertical="center"/>
    </xf>
    <xf numFmtId="177" fontId="15" fillId="0" borderId="3" xfId="23" applyNumberFormat="1" applyFont="1" applyBorder="1" applyAlignment="1">
      <alignment horizontal="right"/>
    </xf>
    <xf numFmtId="0" fontId="7" fillId="0" borderId="4" xfId="23" applyBorder="1"/>
    <xf numFmtId="38" fontId="0" fillId="0" borderId="0" xfId="22" applyFont="1" applyBorder="1" applyAlignment="1">
      <alignment horizontal="right" vertical="center"/>
    </xf>
    <xf numFmtId="0" fontId="7" fillId="0" borderId="5" xfId="1" applyBorder="1" applyAlignment="1">
      <alignment vertical="center"/>
    </xf>
    <xf numFmtId="177" fontId="15" fillId="0" borderId="0" xfId="23" applyNumberFormat="1" applyFont="1" applyBorder="1" applyAlignment="1">
      <alignment horizontal="right"/>
    </xf>
    <xf numFmtId="0" fontId="7" fillId="0" borderId="5" xfId="23" applyBorder="1"/>
    <xf numFmtId="38" fontId="0" fillId="0" borderId="6" xfId="22" applyFont="1" applyBorder="1" applyAlignment="1">
      <alignment horizontal="right" vertical="center"/>
    </xf>
    <xf numFmtId="0" fontId="7" fillId="0" borderId="7" xfId="1" applyBorder="1" applyAlignment="1">
      <alignment vertical="center"/>
    </xf>
    <xf numFmtId="177" fontId="15" fillId="0" borderId="8" xfId="23" applyNumberFormat="1" applyFont="1" applyBorder="1" applyAlignment="1">
      <alignment horizontal="right"/>
    </xf>
    <xf numFmtId="0" fontId="7" fillId="0" borderId="9" xfId="23" applyBorder="1"/>
    <xf numFmtId="14" fontId="7" fillId="0" borderId="0" xfId="23" applyNumberFormat="1"/>
    <xf numFmtId="14" fontId="7" fillId="0" borderId="0" xfId="1" applyNumberFormat="1" applyAlignment="1">
      <alignment vertical="center"/>
    </xf>
    <xf numFmtId="0" fontId="7" fillId="0" borderId="0" xfId="1" applyAlignment="1">
      <alignment vertical="center"/>
    </xf>
    <xf numFmtId="176" fontId="0" fillId="0" borderId="0" xfId="0" applyNumberFormat="1">
      <alignment vertical="center"/>
    </xf>
    <xf numFmtId="0" fontId="8" fillId="0" borderId="0" xfId="1" applyFont="1" applyAlignment="1">
      <alignment horizontal="center"/>
    </xf>
    <xf numFmtId="0" fontId="8" fillId="0" borderId="0" xfId="0" applyFont="1" applyAlignment="1">
      <alignment horizontal="center" vertical="center"/>
    </xf>
  </cellXfs>
  <cellStyles count="24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桁区切り 2" xfId="22"/>
    <cellStyle name="標準" xfId="0" builtinId="0"/>
    <cellStyle name="標準 2" xfId="1"/>
    <cellStyle name="標準 3" xfId="23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0</c:v>
          </c:tx>
          <c:xVal>
            <c:numRef>
              <c:f>'(r,h)'!$A$9:$A$35</c:f>
              <c:numCache>
                <c:formatCode>General</c:formatCode>
                <c:ptCount val="27"/>
                <c:pt idx="0">
                  <c:v>4</c:v>
                </c:pt>
                <c:pt idx="1">
                  <c:v>4.0999999999999996</c:v>
                </c:pt>
                <c:pt idx="2">
                  <c:v>4.1999999999999993</c:v>
                </c:pt>
                <c:pt idx="3">
                  <c:v>4.2999999999999989</c:v>
                </c:pt>
                <c:pt idx="4">
                  <c:v>4.3999999999999986</c:v>
                </c:pt>
                <c:pt idx="5">
                  <c:v>4.4999999999999982</c:v>
                </c:pt>
                <c:pt idx="6">
                  <c:v>4.5999999999999979</c:v>
                </c:pt>
                <c:pt idx="7">
                  <c:v>4.6999999999999975</c:v>
                </c:pt>
                <c:pt idx="8">
                  <c:v>4.7999999999999972</c:v>
                </c:pt>
                <c:pt idx="9">
                  <c:v>4.8999999999999968</c:v>
                </c:pt>
                <c:pt idx="10">
                  <c:v>4.9999999999999964</c:v>
                </c:pt>
                <c:pt idx="11">
                  <c:v>5.4999999999999964</c:v>
                </c:pt>
                <c:pt idx="12">
                  <c:v>5.9999999999999964</c:v>
                </c:pt>
                <c:pt idx="13">
                  <c:v>6.4999999999999964</c:v>
                </c:pt>
                <c:pt idx="14">
                  <c:v>6.9999999999999964</c:v>
                </c:pt>
                <c:pt idx="15">
                  <c:v>7.4999999999999964</c:v>
                </c:pt>
                <c:pt idx="16">
                  <c:v>7.9999999999999964</c:v>
                </c:pt>
                <c:pt idx="17">
                  <c:v>8.9999999999999964</c:v>
                </c:pt>
                <c:pt idx="18">
                  <c:v>9.9999999999999964</c:v>
                </c:pt>
                <c:pt idx="19">
                  <c:v>11.999999999999996</c:v>
                </c:pt>
                <c:pt idx="20">
                  <c:v>13.999999999999996</c:v>
                </c:pt>
                <c:pt idx="21">
                  <c:v>15.999999999999996</c:v>
                </c:pt>
                <c:pt idx="22">
                  <c:v>19.999999999999996</c:v>
                </c:pt>
                <c:pt idx="23">
                  <c:v>24.999999999999996</c:v>
                </c:pt>
                <c:pt idx="24">
                  <c:v>29.999999999999996</c:v>
                </c:pt>
                <c:pt idx="25">
                  <c:v>40</c:v>
                </c:pt>
                <c:pt idx="26">
                  <c:v>50</c:v>
                </c:pt>
              </c:numCache>
            </c:numRef>
          </c:xVal>
          <c:yVal>
            <c:numRef>
              <c:f>'(r,h)'!$B$9:$B$35</c:f>
              <c:numCache>
                <c:formatCode>General</c:formatCode>
                <c:ptCount val="27"/>
                <c:pt idx="0">
                  <c:v>1557.9261526240405</c:v>
                </c:pt>
                <c:pt idx="1">
                  <c:v>1509.5219517883295</c:v>
                </c:pt>
                <c:pt idx="2">
                  <c:v>1463.1902376103744</c:v>
                </c:pt>
                <c:pt idx="3">
                  <c:v>1418.8175324524402</c:v>
                </c:pt>
                <c:pt idx="4">
                  <c:v>1376.2974350271079</c:v>
                </c:pt>
                <c:pt idx="5">
                  <c:v>1335.5302066370296</c:v>
                </c:pt>
                <c:pt idx="6">
                  <c:v>1296.422363724452</c:v>
                </c:pt>
                <c:pt idx="7">
                  <c:v>1258.8862824510218</c:v>
                </c:pt>
                <c:pt idx="8">
                  <c:v>1222.8398190773482</c:v>
                </c:pt>
                <c:pt idx="9">
                  <c:v>1188.205948476306</c:v>
                </c:pt>
                <c:pt idx="10">
                  <c:v>1154.9124220655108</c:v>
                </c:pt>
                <c:pt idx="11">
                  <c:v>1006.3166812895469</c:v>
                </c:pt>
                <c:pt idx="12">
                  <c:v>882.62963705356628</c:v>
                </c:pt>
                <c:pt idx="13">
                  <c:v>778.60043479001013</c:v>
                </c:pt>
                <c:pt idx="14">
                  <c:v>690.29616795333629</c:v>
                </c:pt>
                <c:pt idx="15">
                  <c:v>614.7271141851711</c:v>
                </c:pt>
                <c:pt idx="16">
                  <c:v>549.58797929256309</c:v>
                </c:pt>
                <c:pt idx="17">
                  <c:v>443.77034527000797</c:v>
                </c:pt>
                <c:pt idx="18">
                  <c:v>362.42493827175002</c:v>
                </c:pt>
                <c:pt idx="19">
                  <c:v>248.22952482175384</c:v>
                </c:pt>
                <c:pt idx="20">
                  <c:v>174.62260250505412</c:v>
                </c:pt>
                <c:pt idx="21">
                  <c:v>125.30253023733869</c:v>
                </c:pt>
                <c:pt idx="22">
                  <c:v>67.330462977237701</c:v>
                </c:pt>
                <c:pt idx="23">
                  <c:v>32.716077544608446</c:v>
                </c:pt>
                <c:pt idx="24">
                  <c:v>16.549672151821948</c:v>
                </c:pt>
                <c:pt idx="25">
                  <c:v>4.5703340949268201</c:v>
                </c:pt>
                <c:pt idx="26">
                  <c:v>1.3457043368500314</c:v>
                </c:pt>
              </c:numCache>
            </c:numRef>
          </c:yVal>
          <c:smooth val="0"/>
        </c:ser>
        <c:ser>
          <c:idx val="1"/>
          <c:order val="1"/>
          <c:tx>
            <c:v>1</c:v>
          </c:tx>
          <c:xVal>
            <c:numRef>
              <c:f>'(r,h)'!$A$9:$A$35</c:f>
              <c:numCache>
                <c:formatCode>General</c:formatCode>
                <c:ptCount val="27"/>
                <c:pt idx="0">
                  <c:v>4</c:v>
                </c:pt>
                <c:pt idx="1">
                  <c:v>4.0999999999999996</c:v>
                </c:pt>
                <c:pt idx="2">
                  <c:v>4.1999999999999993</c:v>
                </c:pt>
                <c:pt idx="3">
                  <c:v>4.2999999999999989</c:v>
                </c:pt>
                <c:pt idx="4">
                  <c:v>4.3999999999999986</c:v>
                </c:pt>
                <c:pt idx="5">
                  <c:v>4.4999999999999982</c:v>
                </c:pt>
                <c:pt idx="6">
                  <c:v>4.5999999999999979</c:v>
                </c:pt>
                <c:pt idx="7">
                  <c:v>4.6999999999999975</c:v>
                </c:pt>
                <c:pt idx="8">
                  <c:v>4.7999999999999972</c:v>
                </c:pt>
                <c:pt idx="9">
                  <c:v>4.8999999999999968</c:v>
                </c:pt>
                <c:pt idx="10">
                  <c:v>4.9999999999999964</c:v>
                </c:pt>
                <c:pt idx="11">
                  <c:v>5.4999999999999964</c:v>
                </c:pt>
                <c:pt idx="12">
                  <c:v>5.9999999999999964</c:v>
                </c:pt>
                <c:pt idx="13">
                  <c:v>6.4999999999999964</c:v>
                </c:pt>
                <c:pt idx="14">
                  <c:v>6.9999999999999964</c:v>
                </c:pt>
                <c:pt idx="15">
                  <c:v>7.4999999999999964</c:v>
                </c:pt>
                <c:pt idx="16">
                  <c:v>7.9999999999999964</c:v>
                </c:pt>
                <c:pt idx="17">
                  <c:v>8.9999999999999964</c:v>
                </c:pt>
                <c:pt idx="18">
                  <c:v>9.9999999999999964</c:v>
                </c:pt>
                <c:pt idx="19">
                  <c:v>11.999999999999996</c:v>
                </c:pt>
                <c:pt idx="20">
                  <c:v>13.999999999999996</c:v>
                </c:pt>
                <c:pt idx="21">
                  <c:v>15.999999999999996</c:v>
                </c:pt>
                <c:pt idx="22">
                  <c:v>19.999999999999996</c:v>
                </c:pt>
                <c:pt idx="23">
                  <c:v>24.999999999999996</c:v>
                </c:pt>
                <c:pt idx="24">
                  <c:v>29.999999999999996</c:v>
                </c:pt>
                <c:pt idx="25">
                  <c:v>40</c:v>
                </c:pt>
                <c:pt idx="26">
                  <c:v>50</c:v>
                </c:pt>
              </c:numCache>
            </c:numRef>
          </c:xVal>
          <c:yVal>
            <c:numRef>
              <c:f>'(r,h)'!$H$9:$H$35</c:f>
              <c:numCache>
                <c:formatCode>General</c:formatCode>
                <c:ptCount val="27"/>
                <c:pt idx="0">
                  <c:v>514.27093766007806</c:v>
                </c:pt>
                <c:pt idx="1">
                  <c:v>513.67217692844906</c:v>
                </c:pt>
                <c:pt idx="2">
                  <c:v>512.67340690259562</c:v>
                </c:pt>
                <c:pt idx="3">
                  <c:v>511.2991728339972</c:v>
                </c:pt>
                <c:pt idx="4">
                  <c:v>509.57330476632552</c:v>
                </c:pt>
                <c:pt idx="5">
                  <c:v>507.51887190935059</c:v>
                </c:pt>
                <c:pt idx="6">
                  <c:v>505.15814729621019</c:v>
                </c:pt>
                <c:pt idx="7">
                  <c:v>502.51258171813396</c:v>
                </c:pt>
                <c:pt idx="8">
                  <c:v>499.60278596735782</c:v>
                </c:pt>
                <c:pt idx="9">
                  <c:v>496.44852046415122</c:v>
                </c:pt>
                <c:pt idx="10">
                  <c:v>493.06869139523991</c:v>
                </c:pt>
                <c:pt idx="11">
                  <c:v>473.38863350466067</c:v>
                </c:pt>
                <c:pt idx="12">
                  <c:v>450.42924659921601</c:v>
                </c:pt>
                <c:pt idx="13">
                  <c:v>425.67006762435005</c:v>
                </c:pt>
                <c:pt idx="14">
                  <c:v>400.19538931172713</c:v>
                </c:pt>
                <c:pt idx="15">
                  <c:v>374.77459020033615</c:v>
                </c:pt>
                <c:pt idx="16">
                  <c:v>349.93500271812263</c:v>
                </c:pt>
                <c:pt idx="17">
                  <c:v>303.25160519064286</c:v>
                </c:pt>
                <c:pt idx="18">
                  <c:v>261.53751628140645</c:v>
                </c:pt>
                <c:pt idx="19">
                  <c:v>193.51369919574867</c:v>
                </c:pt>
                <c:pt idx="20">
                  <c:v>143.25526736309547</c:v>
                </c:pt>
                <c:pt idx="21">
                  <c:v>106.51320450839782</c:v>
                </c:pt>
                <c:pt idx="22">
                  <c:v>59.885275914632317</c:v>
                </c:pt>
                <c:pt idx="23">
                  <c:v>30.046136304531309</c:v>
                </c:pt>
                <c:pt idx="24">
                  <c:v>15.492604034387389</c:v>
                </c:pt>
                <c:pt idx="25">
                  <c:v>4.3702833952524669</c:v>
                </c:pt>
                <c:pt idx="26">
                  <c:v>1.3013851863205699</c:v>
                </c:pt>
              </c:numCache>
            </c:numRef>
          </c:yVal>
          <c:smooth val="0"/>
        </c:ser>
        <c:ser>
          <c:idx val="2"/>
          <c:order val="2"/>
          <c:tx>
            <c:v>2</c:v>
          </c:tx>
          <c:xVal>
            <c:numRef>
              <c:f>'(r,h)'!$A$9:$A$35</c:f>
              <c:numCache>
                <c:formatCode>General</c:formatCode>
                <c:ptCount val="27"/>
                <c:pt idx="0">
                  <c:v>4</c:v>
                </c:pt>
                <c:pt idx="1">
                  <c:v>4.0999999999999996</c:v>
                </c:pt>
                <c:pt idx="2">
                  <c:v>4.1999999999999993</c:v>
                </c:pt>
                <c:pt idx="3">
                  <c:v>4.2999999999999989</c:v>
                </c:pt>
                <c:pt idx="4">
                  <c:v>4.3999999999999986</c:v>
                </c:pt>
                <c:pt idx="5">
                  <c:v>4.4999999999999982</c:v>
                </c:pt>
                <c:pt idx="6">
                  <c:v>4.5999999999999979</c:v>
                </c:pt>
                <c:pt idx="7">
                  <c:v>4.6999999999999975</c:v>
                </c:pt>
                <c:pt idx="8">
                  <c:v>4.7999999999999972</c:v>
                </c:pt>
                <c:pt idx="9">
                  <c:v>4.8999999999999968</c:v>
                </c:pt>
                <c:pt idx="10">
                  <c:v>4.9999999999999964</c:v>
                </c:pt>
                <c:pt idx="11">
                  <c:v>5.4999999999999964</c:v>
                </c:pt>
                <c:pt idx="12">
                  <c:v>5.9999999999999964</c:v>
                </c:pt>
                <c:pt idx="13">
                  <c:v>6.4999999999999964</c:v>
                </c:pt>
                <c:pt idx="14">
                  <c:v>6.9999999999999964</c:v>
                </c:pt>
                <c:pt idx="15">
                  <c:v>7.4999999999999964</c:v>
                </c:pt>
                <c:pt idx="16">
                  <c:v>7.9999999999999964</c:v>
                </c:pt>
                <c:pt idx="17">
                  <c:v>8.9999999999999964</c:v>
                </c:pt>
                <c:pt idx="18">
                  <c:v>9.9999999999999964</c:v>
                </c:pt>
                <c:pt idx="19">
                  <c:v>11.999999999999996</c:v>
                </c:pt>
                <c:pt idx="20">
                  <c:v>13.999999999999996</c:v>
                </c:pt>
                <c:pt idx="21">
                  <c:v>15.999999999999996</c:v>
                </c:pt>
                <c:pt idx="22">
                  <c:v>19.999999999999996</c:v>
                </c:pt>
                <c:pt idx="23">
                  <c:v>24.999999999999996</c:v>
                </c:pt>
                <c:pt idx="24">
                  <c:v>29.999999999999996</c:v>
                </c:pt>
                <c:pt idx="25">
                  <c:v>40</c:v>
                </c:pt>
                <c:pt idx="26">
                  <c:v>50</c:v>
                </c:pt>
              </c:numCache>
            </c:numRef>
          </c:xVal>
          <c:yVal>
            <c:numRef>
              <c:f>'(r,h)'!$K$9:$K$35</c:f>
              <c:numCache>
                <c:formatCode>General</c:formatCode>
                <c:ptCount val="27"/>
                <c:pt idx="0">
                  <c:v>274.79398964628137</c:v>
                </c:pt>
                <c:pt idx="1">
                  <c:v>276.8073881620337</c:v>
                </c:pt>
                <c:pt idx="2">
                  <c:v>278.60266699007298</c:v>
                </c:pt>
                <c:pt idx="3">
                  <c:v>280.18580712991638</c:v>
                </c:pt>
                <c:pt idx="4">
                  <c:v>281.56293431234263</c:v>
                </c:pt>
                <c:pt idx="5">
                  <c:v>282.74029048481071</c:v>
                </c:pt>
                <c:pt idx="6">
                  <c:v>283.72420686637696</c:v>
                </c:pt>
                <c:pt idx="7">
                  <c:v>284.52107860491276</c:v>
                </c:pt>
                <c:pt idx="8">
                  <c:v>285.13734105325227</c:v>
                </c:pt>
                <c:pt idx="9">
                  <c:v>285.57944766632778</c:v>
                </c:pt>
                <c:pt idx="10">
                  <c:v>285.8538495083763</c:v>
                </c:pt>
                <c:pt idx="11">
                  <c:v>284.93365415194751</c:v>
                </c:pt>
                <c:pt idx="12">
                  <c:v>280.75829498406557</c:v>
                </c:pt>
                <c:pt idx="13">
                  <c:v>274.04460844702493</c:v>
                </c:pt>
                <c:pt idx="14">
                  <c:v>265.42532748159925</c:v>
                </c:pt>
                <c:pt idx="15">
                  <c:v>255.44080338950818</c:v>
                </c:pt>
                <c:pt idx="16">
                  <c:v>244.54015135909947</c:v>
                </c:pt>
                <c:pt idx="17">
                  <c:v>221.37433092931681</c:v>
                </c:pt>
                <c:pt idx="18">
                  <c:v>198.01120053464504</c:v>
                </c:pt>
                <c:pt idx="19">
                  <c:v>154.98253511825212</c:v>
                </c:pt>
                <c:pt idx="20">
                  <c:v>119.44928724696793</c:v>
                </c:pt>
                <c:pt idx="21">
                  <c:v>91.486589431631316</c:v>
                </c:pt>
                <c:pt idx="22">
                  <c:v>53.521730432666189</c:v>
                </c:pt>
                <c:pt idx="23">
                  <c:v>27.655789432534391</c:v>
                </c:pt>
                <c:pt idx="24">
                  <c:v>14.520255343442171</c:v>
                </c:pt>
                <c:pt idx="25">
                  <c:v>4.1808200131065369</c:v>
                </c:pt>
                <c:pt idx="26">
                  <c:v>1.2587822035567691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107968"/>
        <c:axId val="249109504"/>
      </c:scatterChart>
      <c:valAx>
        <c:axId val="249107968"/>
        <c:scaling>
          <c:orientation val="minMax"/>
          <c:max val="8"/>
          <c:min val="4"/>
        </c:scaling>
        <c:delete val="0"/>
        <c:axPos val="b"/>
        <c:numFmt formatCode="General" sourceLinked="1"/>
        <c:majorTickMark val="out"/>
        <c:minorTickMark val="none"/>
        <c:tickLblPos val="nextTo"/>
        <c:crossAx val="249109504"/>
        <c:crosses val="autoZero"/>
        <c:crossBetween val="midCat"/>
      </c:valAx>
      <c:valAx>
        <c:axId val="24910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1079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0</c:v>
          </c:tx>
          <c:xVal>
            <c:numRef>
              <c:f>行列!$A$9:$A$35</c:f>
              <c:numCache>
                <c:formatCode>General</c:formatCode>
                <c:ptCount val="27"/>
                <c:pt idx="0">
                  <c:v>4</c:v>
                </c:pt>
                <c:pt idx="1">
                  <c:v>4.0999999999999996</c:v>
                </c:pt>
                <c:pt idx="2">
                  <c:v>4.1999999999999993</c:v>
                </c:pt>
                <c:pt idx="3">
                  <c:v>4.2999999999999989</c:v>
                </c:pt>
                <c:pt idx="4">
                  <c:v>4.3999999999999986</c:v>
                </c:pt>
                <c:pt idx="5">
                  <c:v>4.4999999999999982</c:v>
                </c:pt>
                <c:pt idx="6">
                  <c:v>4.5999999999999979</c:v>
                </c:pt>
                <c:pt idx="7">
                  <c:v>4.6999999999999975</c:v>
                </c:pt>
                <c:pt idx="8">
                  <c:v>4.7999999999999972</c:v>
                </c:pt>
                <c:pt idx="9">
                  <c:v>4.8999999999999968</c:v>
                </c:pt>
                <c:pt idx="10">
                  <c:v>4.9999999999999964</c:v>
                </c:pt>
                <c:pt idx="11">
                  <c:v>5.4999999999999964</c:v>
                </c:pt>
                <c:pt idx="12">
                  <c:v>5.9999999999999964</c:v>
                </c:pt>
                <c:pt idx="13">
                  <c:v>6.4999999999999964</c:v>
                </c:pt>
                <c:pt idx="14">
                  <c:v>6.9999999999999964</c:v>
                </c:pt>
                <c:pt idx="15">
                  <c:v>7.4999999999999964</c:v>
                </c:pt>
                <c:pt idx="16">
                  <c:v>7.9999999999999964</c:v>
                </c:pt>
                <c:pt idx="17">
                  <c:v>8.9999999999999964</c:v>
                </c:pt>
                <c:pt idx="18">
                  <c:v>9.9999999999999964</c:v>
                </c:pt>
                <c:pt idx="19">
                  <c:v>11.999999999999996</c:v>
                </c:pt>
                <c:pt idx="20">
                  <c:v>13.999999999999996</c:v>
                </c:pt>
                <c:pt idx="21">
                  <c:v>15.999999999999996</c:v>
                </c:pt>
                <c:pt idx="22">
                  <c:v>19.999999999999996</c:v>
                </c:pt>
                <c:pt idx="23">
                  <c:v>24.999999999999996</c:v>
                </c:pt>
                <c:pt idx="24">
                  <c:v>29.999999999999996</c:v>
                </c:pt>
                <c:pt idx="25">
                  <c:v>40</c:v>
                </c:pt>
                <c:pt idx="26">
                  <c:v>50</c:v>
                </c:pt>
              </c:numCache>
            </c:numRef>
          </c:xVal>
          <c:yVal>
            <c:numRef>
              <c:f>行列!$B$9:$B$35</c:f>
              <c:numCache>
                <c:formatCode>General</c:formatCode>
                <c:ptCount val="27"/>
                <c:pt idx="0">
                  <c:v>1.7632296935668321</c:v>
                </c:pt>
                <c:pt idx="1">
                  <c:v>1.4749431306274214</c:v>
                </c:pt>
                <c:pt idx="2">
                  <c:v>1.2536937967097863</c:v>
                </c:pt>
                <c:pt idx="3">
                  <c:v>1.0799765340888732</c:v>
                </c:pt>
                <c:pt idx="4">
                  <c:v>0.94092945259863126</c:v>
                </c:pt>
                <c:pt idx="5">
                  <c:v>0.82778650669473552</c:v>
                </c:pt>
                <c:pt idx="6">
                  <c:v>0.7344024265493635</c:v>
                </c:pt>
                <c:pt idx="7">
                  <c:v>0.6563630757803427</c:v>
                </c:pt>
                <c:pt idx="8">
                  <c:v>0.59042976473042841</c:v>
                </c:pt>
                <c:pt idx="9">
                  <c:v>0.53418142646568068</c:v>
                </c:pt>
                <c:pt idx="10">
                  <c:v>0.48577796129309292</c:v>
                </c:pt>
                <c:pt idx="11">
                  <c:v>0.32110710467838582</c:v>
                </c:pt>
                <c:pt idx="12">
                  <c:v>0.22841016688862392</c:v>
                </c:pt>
                <c:pt idx="13">
                  <c:v>0.17069602419282542</c:v>
                </c:pt>
                <c:pt idx="14">
                  <c:v>0.13214892749972065</c:v>
                </c:pt>
                <c:pt idx="15">
                  <c:v>0.10504158563460836</c:v>
                </c:pt>
                <c:pt idx="16">
                  <c:v>8.5214688161103669E-2</c:v>
                </c:pt>
                <c:pt idx="17">
                  <c:v>5.8692604880349976E-2</c:v>
                </c:pt>
                <c:pt idx="18">
                  <c:v>4.224022192564026E-2</c:v>
                </c:pt>
                <c:pt idx="19">
                  <c:v>2.3832866979286702E-2</c:v>
                </c:pt>
                <c:pt idx="20">
                  <c:v>1.446706783293108E-2</c:v>
                </c:pt>
                <c:pt idx="21">
                  <c:v>9.2008705606782433E-3</c:v>
                </c:pt>
                <c:pt idx="22">
                  <c:v>4.0629677677725623E-3</c:v>
                </c:pt>
                <c:pt idx="23">
                  <c:v>1.6151034600508992E-3</c:v>
                </c:pt>
                <c:pt idx="24">
                  <c:v>6.8532078441296113E-4</c:v>
                </c:pt>
                <c:pt idx="25">
                  <c:v>1.3802115993011052E-4</c:v>
                </c:pt>
                <c:pt idx="26">
                  <c:v>3.032860053668843E-5</c:v>
                </c:pt>
              </c:numCache>
            </c:numRef>
          </c:yVal>
          <c:smooth val="0"/>
        </c:ser>
        <c:ser>
          <c:idx val="1"/>
          <c:order val="1"/>
          <c:tx>
            <c:v>1</c:v>
          </c:tx>
          <c:xVal>
            <c:numRef>
              <c:f>行列!$A$9:$A$35</c:f>
              <c:numCache>
                <c:formatCode>General</c:formatCode>
                <c:ptCount val="27"/>
                <c:pt idx="0">
                  <c:v>4</c:v>
                </c:pt>
                <c:pt idx="1">
                  <c:v>4.0999999999999996</c:v>
                </c:pt>
                <c:pt idx="2">
                  <c:v>4.1999999999999993</c:v>
                </c:pt>
                <c:pt idx="3">
                  <c:v>4.2999999999999989</c:v>
                </c:pt>
                <c:pt idx="4">
                  <c:v>4.3999999999999986</c:v>
                </c:pt>
                <c:pt idx="5">
                  <c:v>4.4999999999999982</c:v>
                </c:pt>
                <c:pt idx="6">
                  <c:v>4.5999999999999979</c:v>
                </c:pt>
                <c:pt idx="7">
                  <c:v>4.6999999999999975</c:v>
                </c:pt>
                <c:pt idx="8">
                  <c:v>4.7999999999999972</c:v>
                </c:pt>
                <c:pt idx="9">
                  <c:v>4.8999999999999968</c:v>
                </c:pt>
                <c:pt idx="10">
                  <c:v>4.9999999999999964</c:v>
                </c:pt>
                <c:pt idx="11">
                  <c:v>5.4999999999999964</c:v>
                </c:pt>
                <c:pt idx="12">
                  <c:v>5.9999999999999964</c:v>
                </c:pt>
                <c:pt idx="13">
                  <c:v>6.4999999999999964</c:v>
                </c:pt>
                <c:pt idx="14">
                  <c:v>6.9999999999999964</c:v>
                </c:pt>
                <c:pt idx="15">
                  <c:v>7.4999999999999964</c:v>
                </c:pt>
                <c:pt idx="16">
                  <c:v>7.9999999999999964</c:v>
                </c:pt>
                <c:pt idx="17">
                  <c:v>8.9999999999999964</c:v>
                </c:pt>
                <c:pt idx="18">
                  <c:v>9.9999999999999964</c:v>
                </c:pt>
                <c:pt idx="19">
                  <c:v>11.999999999999996</c:v>
                </c:pt>
                <c:pt idx="20">
                  <c:v>13.999999999999996</c:v>
                </c:pt>
                <c:pt idx="21">
                  <c:v>15.999999999999996</c:v>
                </c:pt>
                <c:pt idx="22">
                  <c:v>19.999999999999996</c:v>
                </c:pt>
                <c:pt idx="23">
                  <c:v>24.999999999999996</c:v>
                </c:pt>
                <c:pt idx="24">
                  <c:v>29.999999999999996</c:v>
                </c:pt>
                <c:pt idx="25">
                  <c:v>40</c:v>
                </c:pt>
                <c:pt idx="26">
                  <c:v>50</c:v>
                </c:pt>
              </c:numCache>
            </c:numRef>
          </c:xVal>
          <c:yVal>
            <c:numRef>
              <c:f>行列!$H$9:$H$35</c:f>
              <c:numCache>
                <c:formatCode>General</c:formatCode>
                <c:ptCount val="27"/>
                <c:pt idx="0">
                  <c:v>0.30178655076655531</c:v>
                </c:pt>
                <c:pt idx="1">
                  <c:v>0.29512968463202394</c:v>
                </c:pt>
                <c:pt idx="2">
                  <c:v>0.28773317855230535</c:v>
                </c:pt>
                <c:pt idx="3">
                  <c:v>0.27976668553063633</c:v>
                </c:pt>
                <c:pt idx="4">
                  <c:v>0.27138458745575161</c:v>
                </c:pt>
                <c:pt idx="5">
                  <c:v>0.26272399473686059</c:v>
                </c:pt>
                <c:pt idx="6">
                  <c:v>0.25390402401275408</c:v>
                </c:pt>
                <c:pt idx="7">
                  <c:v>0.24502604780204665</c:v>
                </c:pt>
                <c:pt idx="8">
                  <c:v>0.23617462880332565</c:v>
                </c:pt>
                <c:pt idx="9">
                  <c:v>0.22741889133484919</c:v>
                </c:pt>
                <c:pt idx="10">
                  <c:v>0.21881413075952555</c:v>
                </c:pt>
                <c:pt idx="11">
                  <c:v>0.17923210791391878</c:v>
                </c:pt>
                <c:pt idx="12">
                  <c:v>0.14651367216782851</c:v>
                </c:pt>
                <c:pt idx="13">
                  <c:v>0.1203489125435125</c:v>
                </c:pt>
                <c:pt idx="14">
                  <c:v>9.9613414932034919E-2</c:v>
                </c:pt>
                <c:pt idx="15">
                  <c:v>8.3147526692546048E-2</c:v>
                </c:pt>
                <c:pt idx="16">
                  <c:v>6.9980948758676415E-2</c:v>
                </c:pt>
                <c:pt idx="17">
                  <c:v>5.0706760823461171E-2</c:v>
                </c:pt>
                <c:pt idx="18">
                  <c:v>3.7698014670779191E-2</c:v>
                </c:pt>
                <c:pt idx="19">
                  <c:v>2.2091676090840975E-2</c:v>
                </c:pt>
                <c:pt idx="20">
                  <c:v>1.3689496567856636E-2</c:v>
                </c:pt>
                <c:pt idx="21">
                  <c:v>8.8165794292171026E-3</c:v>
                </c:pt>
                <c:pt idx="22">
                  <c:v>3.9487346037683667E-3</c:v>
                </c:pt>
                <c:pt idx="23">
                  <c:v>1.5836582852428898E-3</c:v>
                </c:pt>
                <c:pt idx="24">
                  <c:v>6.7525776480889771E-4</c:v>
                </c:pt>
                <c:pt idx="25">
                  <c:v>1.3668562524452957E-4</c:v>
                </c:pt>
                <c:pt idx="26">
                  <c:v>3.0111969956175352E-5</c:v>
                </c:pt>
              </c:numCache>
            </c:numRef>
          </c:yVal>
          <c:smooth val="0"/>
        </c:ser>
        <c:ser>
          <c:idx val="2"/>
          <c:order val="2"/>
          <c:tx>
            <c:v>2</c:v>
          </c:tx>
          <c:xVal>
            <c:numRef>
              <c:f>行列!$A$9:$A$35</c:f>
              <c:numCache>
                <c:formatCode>General</c:formatCode>
                <c:ptCount val="27"/>
                <c:pt idx="0">
                  <c:v>4</c:v>
                </c:pt>
                <c:pt idx="1">
                  <c:v>4.0999999999999996</c:v>
                </c:pt>
                <c:pt idx="2">
                  <c:v>4.1999999999999993</c:v>
                </c:pt>
                <c:pt idx="3">
                  <c:v>4.2999999999999989</c:v>
                </c:pt>
                <c:pt idx="4">
                  <c:v>4.3999999999999986</c:v>
                </c:pt>
                <c:pt idx="5">
                  <c:v>4.4999999999999982</c:v>
                </c:pt>
                <c:pt idx="6">
                  <c:v>4.5999999999999979</c:v>
                </c:pt>
                <c:pt idx="7">
                  <c:v>4.6999999999999975</c:v>
                </c:pt>
                <c:pt idx="8">
                  <c:v>4.7999999999999972</c:v>
                </c:pt>
                <c:pt idx="9">
                  <c:v>4.8999999999999968</c:v>
                </c:pt>
                <c:pt idx="10">
                  <c:v>4.9999999999999964</c:v>
                </c:pt>
                <c:pt idx="11">
                  <c:v>5.4999999999999964</c:v>
                </c:pt>
                <c:pt idx="12">
                  <c:v>5.9999999999999964</c:v>
                </c:pt>
                <c:pt idx="13">
                  <c:v>6.4999999999999964</c:v>
                </c:pt>
                <c:pt idx="14">
                  <c:v>6.9999999999999964</c:v>
                </c:pt>
                <c:pt idx="15">
                  <c:v>7.4999999999999964</c:v>
                </c:pt>
                <c:pt idx="16">
                  <c:v>7.9999999999999964</c:v>
                </c:pt>
                <c:pt idx="17">
                  <c:v>8.9999999999999964</c:v>
                </c:pt>
                <c:pt idx="18">
                  <c:v>9.9999999999999964</c:v>
                </c:pt>
                <c:pt idx="19">
                  <c:v>11.999999999999996</c:v>
                </c:pt>
                <c:pt idx="20">
                  <c:v>13.999999999999996</c:v>
                </c:pt>
                <c:pt idx="21">
                  <c:v>15.999999999999996</c:v>
                </c:pt>
                <c:pt idx="22">
                  <c:v>19.999999999999996</c:v>
                </c:pt>
                <c:pt idx="23">
                  <c:v>24.999999999999996</c:v>
                </c:pt>
                <c:pt idx="24">
                  <c:v>29.999999999999996</c:v>
                </c:pt>
                <c:pt idx="25">
                  <c:v>40</c:v>
                </c:pt>
                <c:pt idx="26">
                  <c:v>50</c:v>
                </c:pt>
              </c:numCache>
            </c:numRef>
          </c:xVal>
          <c:yVal>
            <c:numRef>
              <c:f>行列!$K$9:$K$35</c:f>
              <c:numCache>
                <c:formatCode>General</c:formatCode>
                <c:ptCount val="27"/>
                <c:pt idx="0">
                  <c:v>0.13427237435529468</c:v>
                </c:pt>
                <c:pt idx="1">
                  <c:v>0.13423855766049611</c:v>
                </c:pt>
                <c:pt idx="2">
                  <c:v>0.1338780862652853</c:v>
                </c:pt>
                <c:pt idx="3">
                  <c:v>0.13321312262149784</c:v>
                </c:pt>
                <c:pt idx="4">
                  <c:v>0.13226746662864028</c:v>
                </c:pt>
                <c:pt idx="5">
                  <c:v>0.13106593521128748</c:v>
                </c:pt>
                <c:pt idx="6">
                  <c:v>0.1296337982225588</c:v>
                </c:pt>
                <c:pt idx="7">
                  <c:v>0.12799628208238939</c:v>
                </c:pt>
                <c:pt idx="8">
                  <c:v>0.12617814732009208</c:v>
                </c:pt>
                <c:pt idx="9">
                  <c:v>0.12420334167918215</c:v>
                </c:pt>
                <c:pt idx="10">
                  <c:v>0.12209472680652365</c:v>
                </c:pt>
                <c:pt idx="11">
                  <c:v>0.11024784393880037</c:v>
                </c:pt>
                <c:pt idx="12">
                  <c:v>9.7653264089230918E-2</c:v>
                </c:pt>
                <c:pt idx="13">
                  <c:v>8.5560358918938081E-2</c:v>
                </c:pt>
                <c:pt idx="14">
                  <c:v>7.4562852140965682E-2</c:v>
                </c:pt>
                <c:pt idx="15">
                  <c:v>6.4856838368999026E-2</c:v>
                </c:pt>
                <c:pt idx="16">
                  <c:v>5.6429336655384653E-2</c:v>
                </c:pt>
                <c:pt idx="17">
                  <c:v>4.2945698432023553E-2</c:v>
                </c:pt>
                <c:pt idx="18">
                  <c:v>3.302162895108586E-2</c:v>
                </c:pt>
                <c:pt idx="19">
                  <c:v>2.0173384212243461E-2</c:v>
                </c:pt>
                <c:pt idx="20">
                  <c:v>1.2800829096052123E-2</c:v>
                </c:pt>
                <c:pt idx="21">
                  <c:v>8.3675706570299109E-3</c:v>
                </c:pt>
                <c:pt idx="22">
                  <c:v>3.8119834577596645E-3</c:v>
                </c:pt>
                <c:pt idx="23">
                  <c:v>1.5454586575774486E-3</c:v>
                </c:pt>
                <c:pt idx="24">
                  <c:v>6.62937920955091E-4</c:v>
                </c:pt>
                <c:pt idx="25">
                  <c:v>1.3503785671517611E-4</c:v>
                </c:pt>
                <c:pt idx="26">
                  <c:v>2.9843696586467587E-5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968960"/>
        <c:axId val="254970496"/>
      </c:scatterChart>
      <c:valAx>
        <c:axId val="254968960"/>
        <c:scaling>
          <c:orientation val="minMax"/>
          <c:max val="8"/>
          <c:min val="4"/>
        </c:scaling>
        <c:delete val="0"/>
        <c:axPos val="b"/>
        <c:numFmt formatCode="General" sourceLinked="1"/>
        <c:majorTickMark val="out"/>
        <c:minorTickMark val="none"/>
        <c:tickLblPos val="nextTo"/>
        <c:crossAx val="254970496"/>
        <c:crosses val="autoZero"/>
        <c:crossBetween val="midCat"/>
      </c:valAx>
      <c:valAx>
        <c:axId val="254970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49689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05E-2"/>
          <c:y val="4.2141294838145202E-2"/>
          <c:w val="0.76224781277340403"/>
          <c:h val="0.83261956838728501"/>
        </c:manualLayout>
      </c:layout>
      <c:scatterChart>
        <c:scatterStyle val="lineMarker"/>
        <c:varyColors val="0"/>
        <c:ser>
          <c:idx val="0"/>
          <c:order val="0"/>
          <c:tx>
            <c:v>0</c:v>
          </c:tx>
          <c:xVal>
            <c:numRef>
              <c:f>行列!$A$9:$A$35</c:f>
              <c:numCache>
                <c:formatCode>General</c:formatCode>
                <c:ptCount val="27"/>
                <c:pt idx="0">
                  <c:v>4</c:v>
                </c:pt>
                <c:pt idx="1">
                  <c:v>4.0999999999999996</c:v>
                </c:pt>
                <c:pt idx="2">
                  <c:v>4.1999999999999993</c:v>
                </c:pt>
                <c:pt idx="3">
                  <c:v>4.2999999999999989</c:v>
                </c:pt>
                <c:pt idx="4">
                  <c:v>4.3999999999999986</c:v>
                </c:pt>
                <c:pt idx="5">
                  <c:v>4.4999999999999982</c:v>
                </c:pt>
                <c:pt idx="6">
                  <c:v>4.5999999999999979</c:v>
                </c:pt>
                <c:pt idx="7">
                  <c:v>4.6999999999999975</c:v>
                </c:pt>
                <c:pt idx="8">
                  <c:v>4.7999999999999972</c:v>
                </c:pt>
                <c:pt idx="9">
                  <c:v>4.8999999999999968</c:v>
                </c:pt>
                <c:pt idx="10">
                  <c:v>4.9999999999999964</c:v>
                </c:pt>
                <c:pt idx="11">
                  <c:v>5.4999999999999964</c:v>
                </c:pt>
                <c:pt idx="12">
                  <c:v>5.9999999999999964</c:v>
                </c:pt>
                <c:pt idx="13">
                  <c:v>6.4999999999999964</c:v>
                </c:pt>
                <c:pt idx="14">
                  <c:v>6.9999999999999964</c:v>
                </c:pt>
                <c:pt idx="15">
                  <c:v>7.4999999999999964</c:v>
                </c:pt>
                <c:pt idx="16">
                  <c:v>7.9999999999999964</c:v>
                </c:pt>
                <c:pt idx="17">
                  <c:v>8.9999999999999964</c:v>
                </c:pt>
                <c:pt idx="18">
                  <c:v>9.9999999999999964</c:v>
                </c:pt>
                <c:pt idx="19">
                  <c:v>11.999999999999996</c:v>
                </c:pt>
                <c:pt idx="20">
                  <c:v>13.999999999999996</c:v>
                </c:pt>
                <c:pt idx="21">
                  <c:v>15.999999999999996</c:v>
                </c:pt>
                <c:pt idx="22">
                  <c:v>19.999999999999996</c:v>
                </c:pt>
                <c:pt idx="23">
                  <c:v>24.999999999999996</c:v>
                </c:pt>
                <c:pt idx="24">
                  <c:v>29.999999999999996</c:v>
                </c:pt>
                <c:pt idx="25">
                  <c:v>40</c:v>
                </c:pt>
                <c:pt idx="26">
                  <c:v>50</c:v>
                </c:pt>
              </c:numCache>
            </c:numRef>
          </c:xVal>
          <c:yVal>
            <c:numRef>
              <c:f>行列!$D$9:$D$35</c:f>
              <c:numCache>
                <c:formatCode>General</c:formatCode>
                <c:ptCount val="27"/>
                <c:pt idx="1">
                  <c:v>0.1619086412097121</c:v>
                </c:pt>
                <c:pt idx="2">
                  <c:v>0.298340487576572</c:v>
                </c:pt>
                <c:pt idx="3">
                  <c:v>0.41502400411650453</c:v>
                </c:pt>
                <c:pt idx="4">
                  <c:v>0.51606930345087942</c:v>
                </c:pt>
                <c:pt idx="5">
                  <c:v>0.60450510141554747</c:v>
                </c:pt>
                <c:pt idx="6">
                  <c:v>0.68261454807775213</c:v>
                </c:pt>
                <c:pt idx="7">
                  <c:v>0.75215282319423715</c:v>
                </c:pt>
                <c:pt idx="8">
                  <c:v>0.81449246521977547</c:v>
                </c:pt>
                <c:pt idx="9">
                  <c:v>0.87072302477958075</c:v>
                </c:pt>
                <c:pt idx="10">
                  <c:v>0.92172099416751929</c:v>
                </c:pt>
                <c:pt idx="11">
                  <c:v>1.1234422606603891</c:v>
                </c:pt>
                <c:pt idx="12">
                  <c:v>1.2608215785521415</c:v>
                </c:pt>
                <c:pt idx="13">
                  <c:v>1.3605981263225038</c:v>
                </c:pt>
                <c:pt idx="14">
                  <c:v>1.4363093642456404</c:v>
                </c:pt>
                <c:pt idx="15">
                  <c:v>1.4956069925292226</c:v>
                </c:pt>
                <c:pt idx="16">
                  <c:v>1.5431710609781506</c:v>
                </c:pt>
                <c:pt idx="17">
                  <c:v>1.6151247074988775</c:v>
                </c:pt>
                <c:pt idx="18">
                  <c:v>1.6655911209018726</c:v>
                </c:pt>
                <c:pt idx="19">
                  <c:v>1.7316642098067996</c:v>
                </c:pt>
                <c:pt idx="20">
                  <c:v>1.7699641446190173</c:v>
                </c:pt>
                <c:pt idx="21">
                  <c:v>1.7936320830126267</c:v>
                </c:pt>
                <c:pt idx="22">
                  <c:v>1.8201597596695283</c:v>
                </c:pt>
                <c:pt idx="23">
                  <c:v>1.8343549377390869</c:v>
                </c:pt>
                <c:pt idx="24">
                  <c:v>1.8401059983502466</c:v>
                </c:pt>
                <c:pt idx="25">
                  <c:v>1.844222708071962</c:v>
                </c:pt>
                <c:pt idx="26">
                  <c:v>1.845064456874296</c:v>
                </c:pt>
              </c:numCache>
            </c:numRef>
          </c:yVal>
          <c:smooth val="0"/>
        </c:ser>
        <c:ser>
          <c:idx val="1"/>
          <c:order val="1"/>
          <c:tx>
            <c:v>1</c:v>
          </c:tx>
          <c:xVal>
            <c:numRef>
              <c:f>行列!$A$9:$A$35</c:f>
              <c:numCache>
                <c:formatCode>General</c:formatCode>
                <c:ptCount val="27"/>
                <c:pt idx="0">
                  <c:v>4</c:v>
                </c:pt>
                <c:pt idx="1">
                  <c:v>4.0999999999999996</c:v>
                </c:pt>
                <c:pt idx="2">
                  <c:v>4.1999999999999993</c:v>
                </c:pt>
                <c:pt idx="3">
                  <c:v>4.2999999999999989</c:v>
                </c:pt>
                <c:pt idx="4">
                  <c:v>4.3999999999999986</c:v>
                </c:pt>
                <c:pt idx="5">
                  <c:v>4.4999999999999982</c:v>
                </c:pt>
                <c:pt idx="6">
                  <c:v>4.5999999999999979</c:v>
                </c:pt>
                <c:pt idx="7">
                  <c:v>4.6999999999999975</c:v>
                </c:pt>
                <c:pt idx="8">
                  <c:v>4.7999999999999972</c:v>
                </c:pt>
                <c:pt idx="9">
                  <c:v>4.8999999999999968</c:v>
                </c:pt>
                <c:pt idx="10">
                  <c:v>4.9999999999999964</c:v>
                </c:pt>
                <c:pt idx="11">
                  <c:v>5.4999999999999964</c:v>
                </c:pt>
                <c:pt idx="12">
                  <c:v>5.9999999999999964</c:v>
                </c:pt>
                <c:pt idx="13">
                  <c:v>6.4999999999999964</c:v>
                </c:pt>
                <c:pt idx="14">
                  <c:v>6.9999999999999964</c:v>
                </c:pt>
                <c:pt idx="15">
                  <c:v>7.4999999999999964</c:v>
                </c:pt>
                <c:pt idx="16">
                  <c:v>7.9999999999999964</c:v>
                </c:pt>
                <c:pt idx="17">
                  <c:v>8.9999999999999964</c:v>
                </c:pt>
                <c:pt idx="18">
                  <c:v>9.9999999999999964</c:v>
                </c:pt>
                <c:pt idx="19">
                  <c:v>11.999999999999996</c:v>
                </c:pt>
                <c:pt idx="20">
                  <c:v>13.999999999999996</c:v>
                </c:pt>
                <c:pt idx="21">
                  <c:v>15.999999999999996</c:v>
                </c:pt>
                <c:pt idx="22">
                  <c:v>19.999999999999996</c:v>
                </c:pt>
                <c:pt idx="23">
                  <c:v>24.999999999999996</c:v>
                </c:pt>
                <c:pt idx="24">
                  <c:v>29.999999999999996</c:v>
                </c:pt>
                <c:pt idx="25">
                  <c:v>40</c:v>
                </c:pt>
                <c:pt idx="26">
                  <c:v>50</c:v>
                </c:pt>
              </c:numCache>
            </c:numRef>
          </c:xVal>
          <c:yVal>
            <c:numRef>
              <c:f>行列!$J$9:$J$35</c:f>
              <c:numCache>
                <c:formatCode>General</c:formatCode>
                <c:ptCount val="27"/>
                <c:pt idx="1">
                  <c:v>2.984581176992886E-2</c:v>
                </c:pt>
                <c:pt idx="2">
                  <c:v>5.8988954929145222E-2</c:v>
                </c:pt>
                <c:pt idx="3">
                  <c:v>8.7363948133292207E-2</c:v>
                </c:pt>
                <c:pt idx="4">
                  <c:v>0.11492151178261151</c:v>
                </c:pt>
                <c:pt idx="5">
                  <c:v>0.14162694089224201</c:v>
                </c:pt>
                <c:pt idx="6">
                  <c:v>0.16745834182972263</c:v>
                </c:pt>
                <c:pt idx="7">
                  <c:v>0.19240484542046257</c:v>
                </c:pt>
                <c:pt idx="8">
                  <c:v>0.2164648792507311</c:v>
                </c:pt>
                <c:pt idx="9">
                  <c:v>0.23964455525763975</c:v>
                </c:pt>
                <c:pt idx="10">
                  <c:v>0.26195620636235839</c:v>
                </c:pt>
                <c:pt idx="11">
                  <c:v>0.36146776603071951</c:v>
                </c:pt>
                <c:pt idx="12">
                  <c:v>0.44290421105115629</c:v>
                </c:pt>
                <c:pt idx="13">
                  <c:v>0.5096198572289915</c:v>
                </c:pt>
                <c:pt idx="14">
                  <c:v>0.56461043909787834</c:v>
                </c:pt>
                <c:pt idx="15">
                  <c:v>0.61030067450402359</c:v>
                </c:pt>
                <c:pt idx="16">
                  <c:v>0.64858279336682922</c:v>
                </c:pt>
                <c:pt idx="17">
                  <c:v>0.70892664815789797</c:v>
                </c:pt>
                <c:pt idx="18">
                  <c:v>0.75312903590501812</c:v>
                </c:pt>
                <c:pt idx="19">
                  <c:v>0.81291872666663822</c:v>
                </c:pt>
                <c:pt idx="20">
                  <c:v>0.84869989932533585</c:v>
                </c:pt>
                <c:pt idx="21">
                  <c:v>0.87120597532240962</c:v>
                </c:pt>
                <c:pt idx="22">
                  <c:v>0.89673660338838057</c:v>
                </c:pt>
                <c:pt idx="23">
                  <c:v>0.91056758561090867</c:v>
                </c:pt>
                <c:pt idx="24">
                  <c:v>0.9162148757360381</c:v>
                </c:pt>
                <c:pt idx="25">
                  <c:v>0.92027459268630529</c:v>
                </c:pt>
                <c:pt idx="26">
                  <c:v>0.92110858066230883</c:v>
                </c:pt>
              </c:numCache>
            </c:numRef>
          </c:yVal>
          <c:smooth val="0"/>
        </c:ser>
        <c:ser>
          <c:idx val="2"/>
          <c:order val="2"/>
          <c:tx>
            <c:v>2</c:v>
          </c:tx>
          <c:xVal>
            <c:numRef>
              <c:f>行列!$A$9:$A$35</c:f>
              <c:numCache>
                <c:formatCode>General</c:formatCode>
                <c:ptCount val="27"/>
                <c:pt idx="0">
                  <c:v>4</c:v>
                </c:pt>
                <c:pt idx="1">
                  <c:v>4.0999999999999996</c:v>
                </c:pt>
                <c:pt idx="2">
                  <c:v>4.1999999999999993</c:v>
                </c:pt>
                <c:pt idx="3">
                  <c:v>4.2999999999999989</c:v>
                </c:pt>
                <c:pt idx="4">
                  <c:v>4.3999999999999986</c:v>
                </c:pt>
                <c:pt idx="5">
                  <c:v>4.4999999999999982</c:v>
                </c:pt>
                <c:pt idx="6">
                  <c:v>4.5999999999999979</c:v>
                </c:pt>
                <c:pt idx="7">
                  <c:v>4.6999999999999975</c:v>
                </c:pt>
                <c:pt idx="8">
                  <c:v>4.7999999999999972</c:v>
                </c:pt>
                <c:pt idx="9">
                  <c:v>4.8999999999999968</c:v>
                </c:pt>
                <c:pt idx="10">
                  <c:v>4.9999999999999964</c:v>
                </c:pt>
                <c:pt idx="11">
                  <c:v>5.4999999999999964</c:v>
                </c:pt>
                <c:pt idx="12">
                  <c:v>5.9999999999999964</c:v>
                </c:pt>
                <c:pt idx="13">
                  <c:v>6.4999999999999964</c:v>
                </c:pt>
                <c:pt idx="14">
                  <c:v>6.9999999999999964</c:v>
                </c:pt>
                <c:pt idx="15">
                  <c:v>7.4999999999999964</c:v>
                </c:pt>
                <c:pt idx="16">
                  <c:v>7.9999999999999964</c:v>
                </c:pt>
                <c:pt idx="17">
                  <c:v>8.9999999999999964</c:v>
                </c:pt>
                <c:pt idx="18">
                  <c:v>9.9999999999999964</c:v>
                </c:pt>
                <c:pt idx="19">
                  <c:v>11.999999999999996</c:v>
                </c:pt>
                <c:pt idx="20">
                  <c:v>13.999999999999996</c:v>
                </c:pt>
                <c:pt idx="21">
                  <c:v>15.999999999999996</c:v>
                </c:pt>
                <c:pt idx="22">
                  <c:v>19.999999999999996</c:v>
                </c:pt>
                <c:pt idx="23">
                  <c:v>24.999999999999996</c:v>
                </c:pt>
                <c:pt idx="24">
                  <c:v>29.999999999999996</c:v>
                </c:pt>
                <c:pt idx="25">
                  <c:v>40</c:v>
                </c:pt>
                <c:pt idx="26">
                  <c:v>50</c:v>
                </c:pt>
              </c:numCache>
            </c:numRef>
          </c:xVal>
          <c:yVal>
            <c:numRef>
              <c:f>行列!$M$9:$M$35</c:f>
              <c:numCache>
                <c:formatCode>General</c:formatCode>
                <c:ptCount val="27"/>
                <c:pt idx="1">
                  <c:v>1.3425546600789493E-2</c:v>
                </c:pt>
                <c:pt idx="2">
                  <c:v>2.6831378797078514E-2</c:v>
                </c:pt>
                <c:pt idx="3">
                  <c:v>4.0185939241417626E-2</c:v>
                </c:pt>
                <c:pt idx="4">
                  <c:v>5.3459968703924485E-2</c:v>
                </c:pt>
                <c:pt idx="5">
                  <c:v>6.6626638795920831E-2</c:v>
                </c:pt>
                <c:pt idx="6">
                  <c:v>7.9661625467613101E-2</c:v>
                </c:pt>
                <c:pt idx="7">
                  <c:v>9.2543129482860462E-2</c:v>
                </c:pt>
                <c:pt idx="8">
                  <c:v>0.10525185095298449</c:v>
                </c:pt>
                <c:pt idx="9">
                  <c:v>0.11777092540294816</c:v>
                </c:pt>
                <c:pt idx="10">
                  <c:v>0.13008582882723341</c:v>
                </c:pt>
                <c:pt idx="11">
                  <c:v>0.18817147151356442</c:v>
                </c:pt>
                <c:pt idx="12">
                  <c:v>0.24014674852057225</c:v>
                </c:pt>
                <c:pt idx="13">
                  <c:v>0.2859501542726145</c:v>
                </c:pt>
                <c:pt idx="14">
                  <c:v>0.32598095703759045</c:v>
                </c:pt>
                <c:pt idx="15">
                  <c:v>0.36083587966508163</c:v>
                </c:pt>
                <c:pt idx="16">
                  <c:v>0.39115742342117754</c:v>
                </c:pt>
                <c:pt idx="17">
                  <c:v>0.44084494096488164</c:v>
                </c:pt>
                <c:pt idx="18">
                  <c:v>0.47882860465643634</c:v>
                </c:pt>
                <c:pt idx="19">
                  <c:v>0.5320236178197657</c:v>
                </c:pt>
                <c:pt idx="20">
                  <c:v>0.56499783112806123</c:v>
                </c:pt>
                <c:pt idx="21">
                  <c:v>0.58616623088114328</c:v>
                </c:pt>
                <c:pt idx="22">
                  <c:v>0.61052533911072238</c:v>
                </c:pt>
                <c:pt idx="23">
                  <c:v>0.62391894439906515</c:v>
                </c:pt>
                <c:pt idx="24">
                  <c:v>0.62943993584539648</c:v>
                </c:pt>
                <c:pt idx="25">
                  <c:v>0.63342981473374782</c:v>
                </c:pt>
                <c:pt idx="26">
                  <c:v>0.63425422250025609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996480"/>
        <c:axId val="254998016"/>
      </c:scatterChart>
      <c:valAx>
        <c:axId val="254996480"/>
        <c:scaling>
          <c:orientation val="minMax"/>
          <c:max val="8"/>
          <c:min val="4"/>
        </c:scaling>
        <c:delete val="0"/>
        <c:axPos val="b"/>
        <c:numFmt formatCode="General" sourceLinked="1"/>
        <c:majorTickMark val="out"/>
        <c:minorTickMark val="none"/>
        <c:tickLblPos val="nextTo"/>
        <c:crossAx val="254998016"/>
        <c:crosses val="autoZero"/>
        <c:crossBetween val="midCat"/>
      </c:valAx>
      <c:valAx>
        <c:axId val="254998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49964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0507436570428"/>
          <c:y val="0.19931321084864392"/>
          <c:w val="0.82097003499562604"/>
          <c:h val="0.74928623505395098"/>
        </c:manualLayout>
      </c:layout>
      <c:scatterChart>
        <c:scatterStyle val="lineMarker"/>
        <c:varyColors val="0"/>
        <c:ser>
          <c:idx val="0"/>
          <c:order val="0"/>
          <c:tx>
            <c:v>simulation</c:v>
          </c:tx>
          <c:xVal>
            <c:numRef>
              <c:f>行列!$B$41:$B$48</c:f>
              <c:numCache>
                <c:formatCode>General</c:formatCode>
                <c:ptCount val="8"/>
                <c:pt idx="0">
                  <c:v>1.845064456874296</c:v>
                </c:pt>
                <c:pt idx="1">
                  <c:v>1.402985025055415</c:v>
                </c:pt>
                <c:pt idx="2">
                  <c:v>0.92110858066230883</c:v>
                </c:pt>
                <c:pt idx="3">
                  <c:v>0.63425422250025609</c:v>
                </c:pt>
                <c:pt idx="4">
                  <c:v>0.45779483288951989</c:v>
                </c:pt>
                <c:pt idx="5">
                  <c:v>0.34179510565117882</c:v>
                </c:pt>
                <c:pt idx="6">
                  <c:v>0.26148882934193041</c:v>
                </c:pt>
                <c:pt idx="7">
                  <c:v>0.20372608542600162</c:v>
                </c:pt>
              </c:numCache>
            </c:numRef>
          </c:xVal>
          <c:yVal>
            <c:numRef>
              <c:f>行列!$C$41:$C$48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034496"/>
        <c:axId val="255036032"/>
      </c:scatterChart>
      <c:valAx>
        <c:axId val="255034496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255036032"/>
        <c:crosses val="autoZero"/>
        <c:crossBetween val="midCat"/>
      </c:valAx>
      <c:valAx>
        <c:axId val="255036032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50344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05E-2"/>
          <c:y val="4.2141294838145202E-2"/>
          <c:w val="0.76224781277340403"/>
          <c:h val="0.83261956838728501"/>
        </c:manualLayout>
      </c:layout>
      <c:scatterChart>
        <c:scatterStyle val="lineMarker"/>
        <c:varyColors val="0"/>
        <c:ser>
          <c:idx val="0"/>
          <c:order val="0"/>
          <c:tx>
            <c:v>0</c:v>
          </c:tx>
          <c:xVal>
            <c:numRef>
              <c:f>行列!$A$9:$A$35</c:f>
              <c:numCache>
                <c:formatCode>General</c:formatCode>
                <c:ptCount val="27"/>
                <c:pt idx="0">
                  <c:v>4</c:v>
                </c:pt>
                <c:pt idx="1">
                  <c:v>4.0999999999999996</c:v>
                </c:pt>
                <c:pt idx="2">
                  <c:v>4.1999999999999993</c:v>
                </c:pt>
                <c:pt idx="3">
                  <c:v>4.2999999999999989</c:v>
                </c:pt>
                <c:pt idx="4">
                  <c:v>4.3999999999999986</c:v>
                </c:pt>
                <c:pt idx="5">
                  <c:v>4.4999999999999982</c:v>
                </c:pt>
                <c:pt idx="6">
                  <c:v>4.5999999999999979</c:v>
                </c:pt>
                <c:pt idx="7">
                  <c:v>4.6999999999999975</c:v>
                </c:pt>
                <c:pt idx="8">
                  <c:v>4.7999999999999972</c:v>
                </c:pt>
                <c:pt idx="9">
                  <c:v>4.8999999999999968</c:v>
                </c:pt>
                <c:pt idx="10">
                  <c:v>4.9999999999999964</c:v>
                </c:pt>
                <c:pt idx="11">
                  <c:v>5.4999999999999964</c:v>
                </c:pt>
                <c:pt idx="12">
                  <c:v>5.9999999999999964</c:v>
                </c:pt>
                <c:pt idx="13">
                  <c:v>6.4999999999999964</c:v>
                </c:pt>
                <c:pt idx="14">
                  <c:v>6.9999999999999964</c:v>
                </c:pt>
                <c:pt idx="15">
                  <c:v>7.4999999999999964</c:v>
                </c:pt>
                <c:pt idx="16">
                  <c:v>7.9999999999999964</c:v>
                </c:pt>
                <c:pt idx="17">
                  <c:v>8.9999999999999964</c:v>
                </c:pt>
                <c:pt idx="18">
                  <c:v>9.9999999999999964</c:v>
                </c:pt>
                <c:pt idx="19">
                  <c:v>11.999999999999996</c:v>
                </c:pt>
                <c:pt idx="20">
                  <c:v>13.999999999999996</c:v>
                </c:pt>
                <c:pt idx="21">
                  <c:v>15.999999999999996</c:v>
                </c:pt>
                <c:pt idx="22">
                  <c:v>19.999999999999996</c:v>
                </c:pt>
                <c:pt idx="23">
                  <c:v>24.999999999999996</c:v>
                </c:pt>
                <c:pt idx="24">
                  <c:v>29.999999999999996</c:v>
                </c:pt>
                <c:pt idx="25">
                  <c:v>40</c:v>
                </c:pt>
                <c:pt idx="26">
                  <c:v>50</c:v>
                </c:pt>
              </c:numCache>
            </c:numRef>
          </c:xVal>
          <c:yVal>
            <c:numRef>
              <c:f>行列!$D$9:$D$35</c:f>
              <c:numCache>
                <c:formatCode>General</c:formatCode>
                <c:ptCount val="27"/>
                <c:pt idx="1">
                  <c:v>0.1619086412097121</c:v>
                </c:pt>
                <c:pt idx="2">
                  <c:v>0.298340487576572</c:v>
                </c:pt>
                <c:pt idx="3">
                  <c:v>0.41502400411650453</c:v>
                </c:pt>
                <c:pt idx="4">
                  <c:v>0.51606930345087942</c:v>
                </c:pt>
                <c:pt idx="5">
                  <c:v>0.60450510141554747</c:v>
                </c:pt>
                <c:pt idx="6">
                  <c:v>0.68261454807775213</c:v>
                </c:pt>
                <c:pt idx="7">
                  <c:v>0.75215282319423715</c:v>
                </c:pt>
                <c:pt idx="8">
                  <c:v>0.81449246521977547</c:v>
                </c:pt>
                <c:pt idx="9">
                  <c:v>0.87072302477958075</c:v>
                </c:pt>
                <c:pt idx="10">
                  <c:v>0.92172099416751929</c:v>
                </c:pt>
                <c:pt idx="11">
                  <c:v>1.1234422606603891</c:v>
                </c:pt>
                <c:pt idx="12">
                  <c:v>1.2608215785521415</c:v>
                </c:pt>
                <c:pt idx="13">
                  <c:v>1.3605981263225038</c:v>
                </c:pt>
                <c:pt idx="14">
                  <c:v>1.4363093642456404</c:v>
                </c:pt>
                <c:pt idx="15">
                  <c:v>1.4956069925292226</c:v>
                </c:pt>
                <c:pt idx="16">
                  <c:v>1.5431710609781506</c:v>
                </c:pt>
                <c:pt idx="17">
                  <c:v>1.6151247074988775</c:v>
                </c:pt>
                <c:pt idx="18">
                  <c:v>1.6655911209018726</c:v>
                </c:pt>
                <c:pt idx="19">
                  <c:v>1.7316642098067996</c:v>
                </c:pt>
                <c:pt idx="20">
                  <c:v>1.7699641446190173</c:v>
                </c:pt>
                <c:pt idx="21">
                  <c:v>1.7936320830126267</c:v>
                </c:pt>
                <c:pt idx="22">
                  <c:v>1.8201597596695283</c:v>
                </c:pt>
                <c:pt idx="23">
                  <c:v>1.8343549377390869</c:v>
                </c:pt>
                <c:pt idx="24">
                  <c:v>1.8401059983502466</c:v>
                </c:pt>
                <c:pt idx="25">
                  <c:v>1.844222708071962</c:v>
                </c:pt>
                <c:pt idx="26">
                  <c:v>1.845064456874296</c:v>
                </c:pt>
              </c:numCache>
            </c:numRef>
          </c:yVal>
          <c:smooth val="0"/>
        </c:ser>
        <c:ser>
          <c:idx val="1"/>
          <c:order val="1"/>
          <c:tx>
            <c:v>1</c:v>
          </c:tx>
          <c:xVal>
            <c:numRef>
              <c:f>行列!$A$9:$A$35</c:f>
              <c:numCache>
                <c:formatCode>General</c:formatCode>
                <c:ptCount val="27"/>
                <c:pt idx="0">
                  <c:v>4</c:v>
                </c:pt>
                <c:pt idx="1">
                  <c:v>4.0999999999999996</c:v>
                </c:pt>
                <c:pt idx="2">
                  <c:v>4.1999999999999993</c:v>
                </c:pt>
                <c:pt idx="3">
                  <c:v>4.2999999999999989</c:v>
                </c:pt>
                <c:pt idx="4">
                  <c:v>4.3999999999999986</c:v>
                </c:pt>
                <c:pt idx="5">
                  <c:v>4.4999999999999982</c:v>
                </c:pt>
                <c:pt idx="6">
                  <c:v>4.5999999999999979</c:v>
                </c:pt>
                <c:pt idx="7">
                  <c:v>4.6999999999999975</c:v>
                </c:pt>
                <c:pt idx="8">
                  <c:v>4.7999999999999972</c:v>
                </c:pt>
                <c:pt idx="9">
                  <c:v>4.8999999999999968</c:v>
                </c:pt>
                <c:pt idx="10">
                  <c:v>4.9999999999999964</c:v>
                </c:pt>
                <c:pt idx="11">
                  <c:v>5.4999999999999964</c:v>
                </c:pt>
                <c:pt idx="12">
                  <c:v>5.9999999999999964</c:v>
                </c:pt>
                <c:pt idx="13">
                  <c:v>6.4999999999999964</c:v>
                </c:pt>
                <c:pt idx="14">
                  <c:v>6.9999999999999964</c:v>
                </c:pt>
                <c:pt idx="15">
                  <c:v>7.4999999999999964</c:v>
                </c:pt>
                <c:pt idx="16">
                  <c:v>7.9999999999999964</c:v>
                </c:pt>
                <c:pt idx="17">
                  <c:v>8.9999999999999964</c:v>
                </c:pt>
                <c:pt idx="18">
                  <c:v>9.9999999999999964</c:v>
                </c:pt>
                <c:pt idx="19">
                  <c:v>11.999999999999996</c:v>
                </c:pt>
                <c:pt idx="20">
                  <c:v>13.999999999999996</c:v>
                </c:pt>
                <c:pt idx="21">
                  <c:v>15.999999999999996</c:v>
                </c:pt>
                <c:pt idx="22">
                  <c:v>19.999999999999996</c:v>
                </c:pt>
                <c:pt idx="23">
                  <c:v>24.999999999999996</c:v>
                </c:pt>
                <c:pt idx="24">
                  <c:v>29.999999999999996</c:v>
                </c:pt>
                <c:pt idx="25">
                  <c:v>40</c:v>
                </c:pt>
                <c:pt idx="26">
                  <c:v>50</c:v>
                </c:pt>
              </c:numCache>
            </c:numRef>
          </c:xVal>
          <c:yVal>
            <c:numRef>
              <c:f>行列!$J$9:$J$35</c:f>
              <c:numCache>
                <c:formatCode>General</c:formatCode>
                <c:ptCount val="27"/>
                <c:pt idx="1">
                  <c:v>2.984581176992886E-2</c:v>
                </c:pt>
                <c:pt idx="2">
                  <c:v>5.8988954929145222E-2</c:v>
                </c:pt>
                <c:pt idx="3">
                  <c:v>8.7363948133292207E-2</c:v>
                </c:pt>
                <c:pt idx="4">
                  <c:v>0.11492151178261151</c:v>
                </c:pt>
                <c:pt idx="5">
                  <c:v>0.14162694089224201</c:v>
                </c:pt>
                <c:pt idx="6">
                  <c:v>0.16745834182972263</c:v>
                </c:pt>
                <c:pt idx="7">
                  <c:v>0.19240484542046257</c:v>
                </c:pt>
                <c:pt idx="8">
                  <c:v>0.2164648792507311</c:v>
                </c:pt>
                <c:pt idx="9">
                  <c:v>0.23964455525763975</c:v>
                </c:pt>
                <c:pt idx="10">
                  <c:v>0.26195620636235839</c:v>
                </c:pt>
                <c:pt idx="11">
                  <c:v>0.36146776603071951</c:v>
                </c:pt>
                <c:pt idx="12">
                  <c:v>0.44290421105115629</c:v>
                </c:pt>
                <c:pt idx="13">
                  <c:v>0.5096198572289915</c:v>
                </c:pt>
                <c:pt idx="14">
                  <c:v>0.56461043909787834</c:v>
                </c:pt>
                <c:pt idx="15">
                  <c:v>0.61030067450402359</c:v>
                </c:pt>
                <c:pt idx="16">
                  <c:v>0.64858279336682922</c:v>
                </c:pt>
                <c:pt idx="17">
                  <c:v>0.70892664815789797</c:v>
                </c:pt>
                <c:pt idx="18">
                  <c:v>0.75312903590501812</c:v>
                </c:pt>
                <c:pt idx="19">
                  <c:v>0.81291872666663822</c:v>
                </c:pt>
                <c:pt idx="20">
                  <c:v>0.84869989932533585</c:v>
                </c:pt>
                <c:pt idx="21">
                  <c:v>0.87120597532240962</c:v>
                </c:pt>
                <c:pt idx="22">
                  <c:v>0.89673660338838057</c:v>
                </c:pt>
                <c:pt idx="23">
                  <c:v>0.91056758561090867</c:v>
                </c:pt>
                <c:pt idx="24">
                  <c:v>0.9162148757360381</c:v>
                </c:pt>
                <c:pt idx="25">
                  <c:v>0.92027459268630529</c:v>
                </c:pt>
                <c:pt idx="26">
                  <c:v>0.92110858066230883</c:v>
                </c:pt>
              </c:numCache>
            </c:numRef>
          </c:yVal>
          <c:smooth val="0"/>
        </c:ser>
        <c:ser>
          <c:idx val="2"/>
          <c:order val="2"/>
          <c:tx>
            <c:v>2</c:v>
          </c:tx>
          <c:xVal>
            <c:numRef>
              <c:f>行列!$A$9:$A$35</c:f>
              <c:numCache>
                <c:formatCode>General</c:formatCode>
                <c:ptCount val="27"/>
                <c:pt idx="0">
                  <c:v>4</c:v>
                </c:pt>
                <c:pt idx="1">
                  <c:v>4.0999999999999996</c:v>
                </c:pt>
                <c:pt idx="2">
                  <c:v>4.1999999999999993</c:v>
                </c:pt>
                <c:pt idx="3">
                  <c:v>4.2999999999999989</c:v>
                </c:pt>
                <c:pt idx="4">
                  <c:v>4.3999999999999986</c:v>
                </c:pt>
                <c:pt idx="5">
                  <c:v>4.4999999999999982</c:v>
                </c:pt>
                <c:pt idx="6">
                  <c:v>4.5999999999999979</c:v>
                </c:pt>
                <c:pt idx="7">
                  <c:v>4.6999999999999975</c:v>
                </c:pt>
                <c:pt idx="8">
                  <c:v>4.7999999999999972</c:v>
                </c:pt>
                <c:pt idx="9">
                  <c:v>4.8999999999999968</c:v>
                </c:pt>
                <c:pt idx="10">
                  <c:v>4.9999999999999964</c:v>
                </c:pt>
                <c:pt idx="11">
                  <c:v>5.4999999999999964</c:v>
                </c:pt>
                <c:pt idx="12">
                  <c:v>5.9999999999999964</c:v>
                </c:pt>
                <c:pt idx="13">
                  <c:v>6.4999999999999964</c:v>
                </c:pt>
                <c:pt idx="14">
                  <c:v>6.9999999999999964</c:v>
                </c:pt>
                <c:pt idx="15">
                  <c:v>7.4999999999999964</c:v>
                </c:pt>
                <c:pt idx="16">
                  <c:v>7.9999999999999964</c:v>
                </c:pt>
                <c:pt idx="17">
                  <c:v>8.9999999999999964</c:v>
                </c:pt>
                <c:pt idx="18">
                  <c:v>9.9999999999999964</c:v>
                </c:pt>
                <c:pt idx="19">
                  <c:v>11.999999999999996</c:v>
                </c:pt>
                <c:pt idx="20">
                  <c:v>13.999999999999996</c:v>
                </c:pt>
                <c:pt idx="21">
                  <c:v>15.999999999999996</c:v>
                </c:pt>
                <c:pt idx="22">
                  <c:v>19.999999999999996</c:v>
                </c:pt>
                <c:pt idx="23">
                  <c:v>24.999999999999996</c:v>
                </c:pt>
                <c:pt idx="24">
                  <c:v>29.999999999999996</c:v>
                </c:pt>
                <c:pt idx="25">
                  <c:v>40</c:v>
                </c:pt>
                <c:pt idx="26">
                  <c:v>50</c:v>
                </c:pt>
              </c:numCache>
            </c:numRef>
          </c:xVal>
          <c:yVal>
            <c:numRef>
              <c:f>行列!$M$9:$M$35</c:f>
              <c:numCache>
                <c:formatCode>General</c:formatCode>
                <c:ptCount val="27"/>
                <c:pt idx="1">
                  <c:v>1.3425546600789493E-2</c:v>
                </c:pt>
                <c:pt idx="2">
                  <c:v>2.6831378797078514E-2</c:v>
                </c:pt>
                <c:pt idx="3">
                  <c:v>4.0185939241417626E-2</c:v>
                </c:pt>
                <c:pt idx="4">
                  <c:v>5.3459968703924485E-2</c:v>
                </c:pt>
                <c:pt idx="5">
                  <c:v>6.6626638795920831E-2</c:v>
                </c:pt>
                <c:pt idx="6">
                  <c:v>7.9661625467613101E-2</c:v>
                </c:pt>
                <c:pt idx="7">
                  <c:v>9.2543129482860462E-2</c:v>
                </c:pt>
                <c:pt idx="8">
                  <c:v>0.10525185095298449</c:v>
                </c:pt>
                <c:pt idx="9">
                  <c:v>0.11777092540294816</c:v>
                </c:pt>
                <c:pt idx="10">
                  <c:v>0.13008582882723341</c:v>
                </c:pt>
                <c:pt idx="11">
                  <c:v>0.18817147151356442</c:v>
                </c:pt>
                <c:pt idx="12">
                  <c:v>0.24014674852057225</c:v>
                </c:pt>
                <c:pt idx="13">
                  <c:v>0.2859501542726145</c:v>
                </c:pt>
                <c:pt idx="14">
                  <c:v>0.32598095703759045</c:v>
                </c:pt>
                <c:pt idx="15">
                  <c:v>0.36083587966508163</c:v>
                </c:pt>
                <c:pt idx="16">
                  <c:v>0.39115742342117754</c:v>
                </c:pt>
                <c:pt idx="17">
                  <c:v>0.44084494096488164</c:v>
                </c:pt>
                <c:pt idx="18">
                  <c:v>0.47882860465643634</c:v>
                </c:pt>
                <c:pt idx="19">
                  <c:v>0.5320236178197657</c:v>
                </c:pt>
                <c:pt idx="20">
                  <c:v>0.56499783112806123</c:v>
                </c:pt>
                <c:pt idx="21">
                  <c:v>0.58616623088114328</c:v>
                </c:pt>
                <c:pt idx="22">
                  <c:v>0.61052533911072238</c:v>
                </c:pt>
                <c:pt idx="23">
                  <c:v>0.62391894439906515</c:v>
                </c:pt>
                <c:pt idx="24">
                  <c:v>0.62943993584539648</c:v>
                </c:pt>
                <c:pt idx="25">
                  <c:v>0.63342981473374782</c:v>
                </c:pt>
                <c:pt idx="26">
                  <c:v>0.63425422250025609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054592"/>
        <c:axId val="255056128"/>
      </c:scatterChart>
      <c:valAx>
        <c:axId val="255054592"/>
        <c:scaling>
          <c:orientation val="minMax"/>
          <c:max val="50"/>
          <c:min val="4"/>
        </c:scaling>
        <c:delete val="0"/>
        <c:axPos val="b"/>
        <c:numFmt formatCode="General" sourceLinked="1"/>
        <c:majorTickMark val="out"/>
        <c:minorTickMark val="none"/>
        <c:tickLblPos val="nextTo"/>
        <c:crossAx val="255056128"/>
        <c:crosses val="autoZero"/>
        <c:crossBetween val="midCat"/>
      </c:valAx>
      <c:valAx>
        <c:axId val="255056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50545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val>
            <c:numRef>
              <c:f>行列!$B$41:$B$48</c:f>
              <c:numCache>
                <c:formatCode>General</c:formatCode>
                <c:ptCount val="8"/>
                <c:pt idx="0">
                  <c:v>1.845064456874296</c:v>
                </c:pt>
                <c:pt idx="1">
                  <c:v>1.402985025055415</c:v>
                </c:pt>
                <c:pt idx="2">
                  <c:v>0.92110858066230883</c:v>
                </c:pt>
                <c:pt idx="3">
                  <c:v>0.63425422250025609</c:v>
                </c:pt>
                <c:pt idx="4">
                  <c:v>0.45779483288951989</c:v>
                </c:pt>
                <c:pt idx="5">
                  <c:v>0.34179510565117882</c:v>
                </c:pt>
                <c:pt idx="6">
                  <c:v>0.26148882934193041</c:v>
                </c:pt>
                <c:pt idx="7">
                  <c:v>0.20372608542600162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5072128"/>
        <c:axId val="255073664"/>
      </c:barChart>
      <c:catAx>
        <c:axId val="255072128"/>
        <c:scaling>
          <c:orientation val="maxMin"/>
        </c:scaling>
        <c:delete val="0"/>
        <c:axPos val="l"/>
        <c:majorTickMark val="out"/>
        <c:minorTickMark val="none"/>
        <c:tickLblPos val="nextTo"/>
        <c:crossAx val="255073664"/>
        <c:crosses val="autoZero"/>
        <c:auto val="1"/>
        <c:lblAlgn val="ctr"/>
        <c:lblOffset val="100"/>
        <c:noMultiLvlLbl val="0"/>
      </c:catAx>
      <c:valAx>
        <c:axId val="25507366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55072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val>
            <c:numRef>
              <c:f>行列!$B$72:$B$75</c:f>
              <c:numCache>
                <c:formatCode>General</c:formatCode>
                <c:ptCount val="4"/>
                <c:pt idx="0">
                  <c:v>1.845064456874296</c:v>
                </c:pt>
                <c:pt idx="1">
                  <c:v>0.92110858066230883</c:v>
                </c:pt>
                <c:pt idx="2">
                  <c:v>0.45779483288951989</c:v>
                </c:pt>
                <c:pt idx="3">
                  <c:v>0.26148882934193041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5130240"/>
        <c:axId val="255132032"/>
      </c:barChart>
      <c:catAx>
        <c:axId val="255130240"/>
        <c:scaling>
          <c:orientation val="maxMin"/>
        </c:scaling>
        <c:delete val="0"/>
        <c:axPos val="l"/>
        <c:majorTickMark val="out"/>
        <c:minorTickMark val="none"/>
        <c:tickLblPos val="nextTo"/>
        <c:crossAx val="255132032"/>
        <c:crosses val="autoZero"/>
        <c:auto val="1"/>
        <c:lblAlgn val="ctr"/>
        <c:lblOffset val="100"/>
        <c:noMultiLvlLbl val="0"/>
      </c:catAx>
      <c:valAx>
        <c:axId val="255132032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55130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05074365704287E-2"/>
          <c:y val="0.11597987751531058"/>
          <c:w val="0.89026312335957991"/>
          <c:h val="0.8330941965587634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行列!$O$71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val>
            <c:numRef>
              <c:f>行列!$O$72:$O$75</c:f>
              <c:numCache>
                <c:formatCode>General</c:formatCode>
                <c:ptCount val="4"/>
                <c:pt idx="0">
                  <c:v>38969.366404078617</c:v>
                </c:pt>
                <c:pt idx="1">
                  <c:v>19454.614522562362</c:v>
                </c:pt>
                <c:pt idx="2">
                  <c:v>9669.025119582082</c:v>
                </c:pt>
                <c:pt idx="3">
                  <c:v>5522.8715523912542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val>
            <c:numRef>
              <c:f>行列!$P$72:$P$75</c:f>
              <c:numCache>
                <c:formatCode>General</c:formatCode>
                <c:ptCount val="4"/>
                <c:pt idx="0">
                  <c:v>1823.5378396585584</c:v>
                </c:pt>
                <c:pt idx="1">
                  <c:v>7349.4600899772804</c:v>
                </c:pt>
                <c:pt idx="2">
                  <c:v>3669.0592173574523</c:v>
                </c:pt>
                <c:pt idx="3">
                  <c:v>1823.5378396585584</c:v>
                </c:pt>
              </c:numCache>
            </c:numRef>
          </c:val>
        </c:ser>
        <c:ser>
          <c:idx val="2"/>
          <c:order val="2"/>
          <c:tx>
            <c:v>3</c:v>
          </c:tx>
          <c:invertIfNegative val="0"/>
          <c:val>
            <c:numRef>
              <c:f>行列!$Q$72:$Q$75</c:f>
              <c:numCache>
                <c:formatCode>General</c:formatCode>
                <c:ptCount val="4"/>
                <c:pt idx="0">
                  <c:v>178.54964118061332</c:v>
                </c:pt>
                <c:pt idx="1">
                  <c:v>312.59118545319649</c:v>
                </c:pt>
                <c:pt idx="2">
                  <c:v>1259.8457745176916</c:v>
                </c:pt>
                <c:pt idx="3">
                  <c:v>628.95079296325071</c:v>
                </c:pt>
              </c:numCache>
            </c:numRef>
          </c:val>
        </c:ser>
        <c:ser>
          <c:idx val="3"/>
          <c:order val="3"/>
          <c:tx>
            <c:v>4</c:v>
          </c:tx>
          <c:invertIfNegative val="0"/>
          <c:val>
            <c:numRef>
              <c:f>行列!$R$72:$R$75</c:f>
              <c:numCache>
                <c:formatCode>General</c:formatCode>
                <c:ptCount val="4"/>
                <c:pt idx="0">
                  <c:v>68.917230334714304</c:v>
                </c:pt>
                <c:pt idx="1">
                  <c:v>120.65506593030578</c:v>
                </c:pt>
                <c:pt idx="2">
                  <c:v>242.76468091024068</c:v>
                </c:pt>
                <c:pt idx="3">
                  <c:v>486.27978669989977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5158144"/>
        <c:axId val="255159680"/>
      </c:barChart>
      <c:catAx>
        <c:axId val="2551581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5159680"/>
        <c:crosses val="autoZero"/>
        <c:auto val="1"/>
        <c:lblAlgn val="ctr"/>
        <c:lblOffset val="100"/>
        <c:noMultiLvlLbl val="0"/>
      </c:catAx>
      <c:valAx>
        <c:axId val="255159680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55158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373753280839891"/>
          <c:y val="0.54552857976086322"/>
          <c:w val="6.1262467191601049E-2"/>
          <c:h val="0.3348687664041994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05074365704287E-2"/>
          <c:y val="0.11597987751531058"/>
          <c:w val="0.89026312335957991"/>
          <c:h val="0.83309419655876349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val>
            <c:numRef>
              <c:f>行列!$O$41:$V$41</c:f>
              <c:numCache>
                <c:formatCode>General</c:formatCode>
                <c:ptCount val="8"/>
                <c:pt idx="0">
                  <c:v>38969.606393642003</c:v>
                </c:pt>
                <c:pt idx="1">
                  <c:v>29632.446714195419</c:v>
                </c:pt>
                <c:pt idx="2">
                  <c:v>3668.7754767779761</c:v>
                </c:pt>
                <c:pt idx="3">
                  <c:v>2526.2345682185201</c:v>
                </c:pt>
                <c:pt idx="4">
                  <c:v>312.67387086354211</c:v>
                </c:pt>
                <c:pt idx="5">
                  <c:v>233.44605715975513</c:v>
                </c:pt>
                <c:pt idx="6">
                  <c:v>69.033050946269626</c:v>
                </c:pt>
                <c:pt idx="7">
                  <c:v>53.783686552464431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行列!$O$42:$V$42</c:f>
              <c:numCache>
                <c:formatCode>General</c:formatCode>
                <c:ptCount val="8"/>
                <c:pt idx="0">
                  <c:v>29632.446714195419</c:v>
                </c:pt>
                <c:pt idx="1">
                  <c:v>38969.606393642003</c:v>
                </c:pt>
                <c:pt idx="2">
                  <c:v>5588.0893547957176</c:v>
                </c:pt>
                <c:pt idx="3">
                  <c:v>3668.7754767779761</c:v>
                </c:pt>
                <c:pt idx="4">
                  <c:v>433.19563396767489</c:v>
                </c:pt>
                <c:pt idx="5">
                  <c:v>312.67387086354211</c:v>
                </c:pt>
                <c:pt idx="6">
                  <c:v>90.233907891911215</c:v>
                </c:pt>
                <c:pt idx="7">
                  <c:v>69.033050946269626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行列!$O$43:$V$43</c:f>
              <c:numCache>
                <c:formatCode>General</c:formatCode>
                <c:ptCount val="8"/>
                <c:pt idx="0">
                  <c:v>19454.734332168624</c:v>
                </c:pt>
                <c:pt idx="1">
                  <c:v>29632.446714195419</c:v>
                </c:pt>
                <c:pt idx="2">
                  <c:v>7348.8917317303212</c:v>
                </c:pt>
                <c:pt idx="3">
                  <c:v>5588.0893547957176</c:v>
                </c:pt>
                <c:pt idx="4">
                  <c:v>629.11716059235698</c:v>
                </c:pt>
                <c:pt idx="5">
                  <c:v>433.19563396767489</c:v>
                </c:pt>
                <c:pt idx="6">
                  <c:v>120.85783588283326</c:v>
                </c:pt>
                <c:pt idx="7">
                  <c:v>90.233907891911215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行列!$O$44:$V$44</c:f>
              <c:numCache>
                <c:formatCode>General</c:formatCode>
                <c:ptCount val="8"/>
                <c:pt idx="0">
                  <c:v>13396.08343342791</c:v>
                </c:pt>
                <c:pt idx="1">
                  <c:v>19454.734332168624</c:v>
                </c:pt>
                <c:pt idx="2">
                  <c:v>5588.0893547957176</c:v>
                </c:pt>
                <c:pt idx="3">
                  <c:v>7348.8917317303212</c:v>
                </c:pt>
                <c:pt idx="4">
                  <c:v>958.23877211284844</c:v>
                </c:pt>
                <c:pt idx="5">
                  <c:v>629.11716059235698</c:v>
                </c:pt>
                <c:pt idx="6">
                  <c:v>167.44311474006761</c:v>
                </c:pt>
                <c:pt idx="7">
                  <c:v>120.85783588283326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行列!$O$45:$V$45</c:f>
              <c:numCache>
                <c:formatCode>General</c:formatCode>
                <c:ptCount val="8"/>
                <c:pt idx="0">
                  <c:v>9669.0846654595498</c:v>
                </c:pt>
                <c:pt idx="1">
                  <c:v>13396.08343342791</c:v>
                </c:pt>
                <c:pt idx="2">
                  <c:v>3668.7754767779761</c:v>
                </c:pt>
                <c:pt idx="3">
                  <c:v>5588.0893547957176</c:v>
                </c:pt>
                <c:pt idx="4">
                  <c:v>1260.1790240451442</c:v>
                </c:pt>
                <c:pt idx="5">
                  <c:v>958.23877211284844</c:v>
                </c:pt>
                <c:pt idx="6">
                  <c:v>243.17266529484954</c:v>
                </c:pt>
                <c:pt idx="7">
                  <c:v>167.44311474006761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行列!$O$46:$V$46</c:f>
              <c:numCache>
                <c:formatCode>General</c:formatCode>
                <c:ptCount val="8"/>
                <c:pt idx="0">
                  <c:v>7219.0544264585478</c:v>
                </c:pt>
                <c:pt idx="1">
                  <c:v>9669.0846654595498</c:v>
                </c:pt>
                <c:pt idx="2">
                  <c:v>2526.2345682185201</c:v>
                </c:pt>
                <c:pt idx="3">
                  <c:v>3668.7754767779761</c:v>
                </c:pt>
                <c:pt idx="4">
                  <c:v>958.23877211284844</c:v>
                </c:pt>
                <c:pt idx="5">
                  <c:v>1260.1790240451442</c:v>
                </c:pt>
                <c:pt idx="6">
                  <c:v>370.38804661462956</c:v>
                </c:pt>
                <c:pt idx="7">
                  <c:v>243.17266529484954</c:v>
                </c:pt>
              </c:numCache>
            </c:numRef>
          </c:val>
        </c:ser>
        <c:ser>
          <c:idx val="6"/>
          <c:order val="6"/>
          <c:invertIfNegative val="0"/>
          <c:val>
            <c:numRef>
              <c:f>行列!$O$47:$V$47</c:f>
              <c:numCache>
                <c:formatCode>General</c:formatCode>
                <c:ptCount val="8"/>
                <c:pt idx="0">
                  <c:v>5522.9055645309118</c:v>
                </c:pt>
                <c:pt idx="1">
                  <c:v>7219.0544264585478</c:v>
                </c:pt>
                <c:pt idx="2">
                  <c:v>1823.3968193989576</c:v>
                </c:pt>
                <c:pt idx="3">
                  <c:v>2526.2345682185201</c:v>
                </c:pt>
                <c:pt idx="4">
                  <c:v>629.11716059235698</c:v>
                </c:pt>
                <c:pt idx="5">
                  <c:v>958.23877211284844</c:v>
                </c:pt>
                <c:pt idx="6">
                  <c:v>487.09701661481415</c:v>
                </c:pt>
                <c:pt idx="7">
                  <c:v>370.38804661462956</c:v>
                </c:pt>
              </c:numCache>
            </c:numRef>
          </c:val>
        </c:ser>
        <c:ser>
          <c:idx val="7"/>
          <c:order val="7"/>
          <c:invertIfNegative val="0"/>
          <c:val>
            <c:numRef>
              <c:f>行列!$O$48:$V$48</c:f>
              <c:numCache>
                <c:formatCode>General</c:formatCode>
                <c:ptCount val="8"/>
                <c:pt idx="0">
                  <c:v>4302.8986502825801</c:v>
                </c:pt>
                <c:pt idx="1">
                  <c:v>5522.9055645309118</c:v>
                </c:pt>
                <c:pt idx="2">
                  <c:v>1361.3699058086452</c:v>
                </c:pt>
                <c:pt idx="3">
                  <c:v>1823.3968193989576</c:v>
                </c:pt>
                <c:pt idx="4">
                  <c:v>433.19563396767489</c:v>
                </c:pt>
                <c:pt idx="5">
                  <c:v>629.11716059235698</c:v>
                </c:pt>
                <c:pt idx="6">
                  <c:v>370.38804661462956</c:v>
                </c:pt>
                <c:pt idx="7">
                  <c:v>487.09701661481415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5251200"/>
        <c:axId val="255252736"/>
      </c:barChart>
      <c:catAx>
        <c:axId val="25525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5252736"/>
        <c:crosses val="autoZero"/>
        <c:auto val="1"/>
        <c:lblAlgn val="ctr"/>
        <c:lblOffset val="100"/>
        <c:noMultiLvlLbl val="0"/>
      </c:catAx>
      <c:valAx>
        <c:axId val="255252736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55251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984864391951005"/>
          <c:y val="0.45293598716827066"/>
          <c:w val="0.11681802274715661"/>
          <c:h val="0.5470640128317293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val>
            <c:numRef>
              <c:f>美善データ!$B$14:$B$21</c:f>
              <c:numCache>
                <c:formatCode>General</c:formatCode>
                <c:ptCount val="8"/>
                <c:pt idx="0">
                  <c:v>76.760000000000005</c:v>
                </c:pt>
                <c:pt idx="1">
                  <c:v>61.34</c:v>
                </c:pt>
                <c:pt idx="2">
                  <c:v>66.37</c:v>
                </c:pt>
                <c:pt idx="3">
                  <c:v>51.96</c:v>
                </c:pt>
                <c:pt idx="4">
                  <c:v>45.25</c:v>
                </c:pt>
                <c:pt idx="5">
                  <c:v>38.549999999999997</c:v>
                </c:pt>
                <c:pt idx="6">
                  <c:v>36.54</c:v>
                </c:pt>
                <c:pt idx="7">
                  <c:v>36.54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美善データ!$C$14:$C$21</c:f>
              <c:numCache>
                <c:formatCode>0.00_ </c:formatCode>
                <c:ptCount val="8"/>
                <c:pt idx="0">
                  <c:v>58.13000000000001</c:v>
                </c:pt>
                <c:pt idx="1">
                  <c:v>42.710000000000008</c:v>
                </c:pt>
                <c:pt idx="2">
                  <c:v>45.953333333333333</c:v>
                </c:pt>
                <c:pt idx="3">
                  <c:v>31.543333333333333</c:v>
                </c:pt>
                <c:pt idx="4">
                  <c:v>29.53</c:v>
                </c:pt>
                <c:pt idx="5">
                  <c:v>22.83</c:v>
                </c:pt>
                <c:pt idx="6">
                  <c:v>21.04</c:v>
                </c:pt>
                <c:pt idx="7">
                  <c:v>21.04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400576"/>
        <c:axId val="255418752"/>
      </c:barChart>
      <c:catAx>
        <c:axId val="255400576"/>
        <c:scaling>
          <c:orientation val="maxMin"/>
        </c:scaling>
        <c:delete val="0"/>
        <c:axPos val="l"/>
        <c:majorTickMark val="out"/>
        <c:minorTickMark val="none"/>
        <c:tickLblPos val="nextTo"/>
        <c:crossAx val="255418752"/>
        <c:crosses val="autoZero"/>
        <c:auto val="1"/>
        <c:lblAlgn val="ctr"/>
        <c:lblOffset val="100"/>
        <c:noMultiLvlLbl val="0"/>
      </c:catAx>
      <c:valAx>
        <c:axId val="255418752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55400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val>
            <c:numRef>
              <c:f>美善データ!$B$14:$B$21</c:f>
              <c:numCache>
                <c:formatCode>General</c:formatCode>
                <c:ptCount val="8"/>
                <c:pt idx="0">
                  <c:v>76.760000000000005</c:v>
                </c:pt>
                <c:pt idx="1">
                  <c:v>61.34</c:v>
                </c:pt>
                <c:pt idx="2">
                  <c:v>66.37</c:v>
                </c:pt>
                <c:pt idx="3">
                  <c:v>51.96</c:v>
                </c:pt>
                <c:pt idx="4">
                  <c:v>45.25</c:v>
                </c:pt>
                <c:pt idx="5">
                  <c:v>38.549999999999997</c:v>
                </c:pt>
                <c:pt idx="6">
                  <c:v>36.54</c:v>
                </c:pt>
                <c:pt idx="7">
                  <c:v>36.54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美善データ!$C$14:$C$21</c:f>
              <c:numCache>
                <c:formatCode>0.00_ </c:formatCode>
                <c:ptCount val="8"/>
                <c:pt idx="0">
                  <c:v>58.13000000000001</c:v>
                </c:pt>
                <c:pt idx="1">
                  <c:v>42.710000000000008</c:v>
                </c:pt>
                <c:pt idx="2">
                  <c:v>45.953333333333333</c:v>
                </c:pt>
                <c:pt idx="3">
                  <c:v>31.543333333333333</c:v>
                </c:pt>
                <c:pt idx="4">
                  <c:v>29.53</c:v>
                </c:pt>
                <c:pt idx="5">
                  <c:v>22.83</c:v>
                </c:pt>
                <c:pt idx="6">
                  <c:v>21.04</c:v>
                </c:pt>
                <c:pt idx="7">
                  <c:v>21.04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451904"/>
        <c:axId val="255453440"/>
      </c:barChart>
      <c:catAx>
        <c:axId val="255451904"/>
        <c:scaling>
          <c:orientation val="maxMin"/>
        </c:scaling>
        <c:delete val="0"/>
        <c:axPos val="l"/>
        <c:majorTickMark val="out"/>
        <c:minorTickMark val="none"/>
        <c:tickLblPos val="nextTo"/>
        <c:crossAx val="255453440"/>
        <c:crosses val="autoZero"/>
        <c:auto val="1"/>
        <c:lblAlgn val="ctr"/>
        <c:lblOffset val="100"/>
        <c:noMultiLvlLbl val="0"/>
      </c:catAx>
      <c:valAx>
        <c:axId val="255453440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55451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05E-2"/>
          <c:y val="4.2141294838145202E-2"/>
          <c:w val="0.76224781277340403"/>
          <c:h val="0.83261956838728501"/>
        </c:manualLayout>
      </c:layout>
      <c:scatterChart>
        <c:scatterStyle val="lineMarker"/>
        <c:varyColors val="0"/>
        <c:ser>
          <c:idx val="0"/>
          <c:order val="0"/>
          <c:tx>
            <c:v>0</c:v>
          </c:tx>
          <c:xVal>
            <c:numRef>
              <c:f>'(r,h)'!$A$9:$A$35</c:f>
              <c:numCache>
                <c:formatCode>General</c:formatCode>
                <c:ptCount val="27"/>
                <c:pt idx="0">
                  <c:v>4</c:v>
                </c:pt>
                <c:pt idx="1">
                  <c:v>4.0999999999999996</c:v>
                </c:pt>
                <c:pt idx="2">
                  <c:v>4.1999999999999993</c:v>
                </c:pt>
                <c:pt idx="3">
                  <c:v>4.2999999999999989</c:v>
                </c:pt>
                <c:pt idx="4">
                  <c:v>4.3999999999999986</c:v>
                </c:pt>
                <c:pt idx="5">
                  <c:v>4.4999999999999982</c:v>
                </c:pt>
                <c:pt idx="6">
                  <c:v>4.5999999999999979</c:v>
                </c:pt>
                <c:pt idx="7">
                  <c:v>4.6999999999999975</c:v>
                </c:pt>
                <c:pt idx="8">
                  <c:v>4.7999999999999972</c:v>
                </c:pt>
                <c:pt idx="9">
                  <c:v>4.8999999999999968</c:v>
                </c:pt>
                <c:pt idx="10">
                  <c:v>4.9999999999999964</c:v>
                </c:pt>
                <c:pt idx="11">
                  <c:v>5.4999999999999964</c:v>
                </c:pt>
                <c:pt idx="12">
                  <c:v>5.9999999999999964</c:v>
                </c:pt>
                <c:pt idx="13">
                  <c:v>6.4999999999999964</c:v>
                </c:pt>
                <c:pt idx="14">
                  <c:v>6.9999999999999964</c:v>
                </c:pt>
                <c:pt idx="15">
                  <c:v>7.4999999999999964</c:v>
                </c:pt>
                <c:pt idx="16">
                  <c:v>7.9999999999999964</c:v>
                </c:pt>
                <c:pt idx="17">
                  <c:v>8.9999999999999964</c:v>
                </c:pt>
                <c:pt idx="18">
                  <c:v>9.9999999999999964</c:v>
                </c:pt>
                <c:pt idx="19">
                  <c:v>11.999999999999996</c:v>
                </c:pt>
                <c:pt idx="20">
                  <c:v>13.999999999999996</c:v>
                </c:pt>
                <c:pt idx="21">
                  <c:v>15.999999999999996</c:v>
                </c:pt>
                <c:pt idx="22">
                  <c:v>19.999999999999996</c:v>
                </c:pt>
                <c:pt idx="23">
                  <c:v>24.999999999999996</c:v>
                </c:pt>
                <c:pt idx="24">
                  <c:v>29.999999999999996</c:v>
                </c:pt>
                <c:pt idx="25">
                  <c:v>40</c:v>
                </c:pt>
                <c:pt idx="26">
                  <c:v>50</c:v>
                </c:pt>
              </c:numCache>
            </c:numRef>
          </c:xVal>
          <c:yVal>
            <c:numRef>
              <c:f>'(r,h)'!$D$9:$D$35</c:f>
              <c:numCache>
                <c:formatCode>General</c:formatCode>
                <c:ptCount val="27"/>
                <c:pt idx="1">
                  <c:v>153.37240522061796</c:v>
                </c:pt>
                <c:pt idx="2">
                  <c:v>302.00801469055261</c:v>
                </c:pt>
                <c:pt idx="3">
                  <c:v>446.10840319369282</c:v>
                </c:pt>
                <c:pt idx="4">
                  <c:v>585.86415156766975</c:v>
                </c:pt>
                <c:pt idx="5">
                  <c:v>721.45553365087608</c:v>
                </c:pt>
                <c:pt idx="6">
                  <c:v>853.05316216894971</c:v>
                </c:pt>
                <c:pt idx="7">
                  <c:v>980.81859447772297</c:v>
                </c:pt>
                <c:pt idx="8">
                  <c:v>1104.9048995541411</c:v>
                </c:pt>
                <c:pt idx="9">
                  <c:v>1225.4571879318235</c:v>
                </c:pt>
                <c:pt idx="10">
                  <c:v>1342.613106458914</c:v>
                </c:pt>
                <c:pt idx="11">
                  <c:v>1882.9203822976783</c:v>
                </c:pt>
                <c:pt idx="12">
                  <c:v>2355.1569618834565</c:v>
                </c:pt>
                <c:pt idx="13">
                  <c:v>2770.4644798443505</c:v>
                </c:pt>
                <c:pt idx="14">
                  <c:v>3137.6886305301873</c:v>
                </c:pt>
                <c:pt idx="15">
                  <c:v>3463.9444510648141</c:v>
                </c:pt>
                <c:pt idx="16">
                  <c:v>3755.0232244342478</c:v>
                </c:pt>
                <c:pt idx="17">
                  <c:v>4251.7023867155331</c:v>
                </c:pt>
                <c:pt idx="18">
                  <c:v>4654.800028486412</c:v>
                </c:pt>
                <c:pt idx="19">
                  <c:v>5265.4544915799161</c:v>
                </c:pt>
                <c:pt idx="20">
                  <c:v>5688.306618906724</c:v>
                </c:pt>
                <c:pt idx="21">
                  <c:v>5988.2317516491166</c:v>
                </c:pt>
                <c:pt idx="22">
                  <c:v>6373.4977380782693</c:v>
                </c:pt>
                <c:pt idx="23">
                  <c:v>6623.6140893828851</c:v>
                </c:pt>
                <c:pt idx="24">
                  <c:v>6746.7784636239612</c:v>
                </c:pt>
                <c:pt idx="25">
                  <c:v>6852.3784948577049</c:v>
                </c:pt>
                <c:pt idx="26">
                  <c:v>6881.9586870165895</c:v>
                </c:pt>
              </c:numCache>
            </c:numRef>
          </c:yVal>
          <c:smooth val="0"/>
        </c:ser>
        <c:ser>
          <c:idx val="1"/>
          <c:order val="1"/>
          <c:tx>
            <c:v>1</c:v>
          </c:tx>
          <c:xVal>
            <c:numRef>
              <c:f>'(r,h)'!$A$9:$A$35</c:f>
              <c:numCache>
                <c:formatCode>General</c:formatCode>
                <c:ptCount val="27"/>
                <c:pt idx="0">
                  <c:v>4</c:v>
                </c:pt>
                <c:pt idx="1">
                  <c:v>4.0999999999999996</c:v>
                </c:pt>
                <c:pt idx="2">
                  <c:v>4.1999999999999993</c:v>
                </c:pt>
                <c:pt idx="3">
                  <c:v>4.2999999999999989</c:v>
                </c:pt>
                <c:pt idx="4">
                  <c:v>4.3999999999999986</c:v>
                </c:pt>
                <c:pt idx="5">
                  <c:v>4.4999999999999982</c:v>
                </c:pt>
                <c:pt idx="6">
                  <c:v>4.5999999999999979</c:v>
                </c:pt>
                <c:pt idx="7">
                  <c:v>4.6999999999999975</c:v>
                </c:pt>
                <c:pt idx="8">
                  <c:v>4.7999999999999972</c:v>
                </c:pt>
                <c:pt idx="9">
                  <c:v>4.8999999999999968</c:v>
                </c:pt>
                <c:pt idx="10">
                  <c:v>4.9999999999999964</c:v>
                </c:pt>
                <c:pt idx="11">
                  <c:v>5.4999999999999964</c:v>
                </c:pt>
                <c:pt idx="12">
                  <c:v>5.9999999999999964</c:v>
                </c:pt>
                <c:pt idx="13">
                  <c:v>6.4999999999999964</c:v>
                </c:pt>
                <c:pt idx="14">
                  <c:v>6.9999999999999964</c:v>
                </c:pt>
                <c:pt idx="15">
                  <c:v>7.4999999999999964</c:v>
                </c:pt>
                <c:pt idx="16">
                  <c:v>7.9999999999999964</c:v>
                </c:pt>
                <c:pt idx="17">
                  <c:v>8.9999999999999964</c:v>
                </c:pt>
                <c:pt idx="18">
                  <c:v>9.9999999999999964</c:v>
                </c:pt>
                <c:pt idx="19">
                  <c:v>11.999999999999996</c:v>
                </c:pt>
                <c:pt idx="20">
                  <c:v>13.999999999999996</c:v>
                </c:pt>
                <c:pt idx="21">
                  <c:v>15.999999999999996</c:v>
                </c:pt>
                <c:pt idx="22">
                  <c:v>19.999999999999996</c:v>
                </c:pt>
                <c:pt idx="23">
                  <c:v>24.999999999999996</c:v>
                </c:pt>
                <c:pt idx="24">
                  <c:v>29.999999999999996</c:v>
                </c:pt>
                <c:pt idx="25">
                  <c:v>40</c:v>
                </c:pt>
                <c:pt idx="26">
                  <c:v>50</c:v>
                </c:pt>
              </c:numCache>
            </c:numRef>
          </c:xVal>
          <c:yVal>
            <c:numRef>
              <c:f>'(r,h)'!$J$9:$J$35</c:f>
              <c:numCache>
                <c:formatCode>General</c:formatCode>
                <c:ptCount val="27"/>
                <c:pt idx="1">
                  <c:v>51.397155729426174</c:v>
                </c:pt>
                <c:pt idx="2">
                  <c:v>102.71443492097822</c:v>
                </c:pt>
                <c:pt idx="3">
                  <c:v>153.91306390780767</c:v>
                </c:pt>
                <c:pt idx="4">
                  <c:v>204.95668778782363</c:v>
                </c:pt>
                <c:pt idx="5">
                  <c:v>255.81129662160726</c:v>
                </c:pt>
                <c:pt idx="6">
                  <c:v>306.44514758188512</c:v>
                </c:pt>
                <c:pt idx="7">
                  <c:v>356.82868403260215</c:v>
                </c:pt>
                <c:pt idx="8">
                  <c:v>406.93445241687658</c:v>
                </c:pt>
                <c:pt idx="9">
                  <c:v>456.73701773845187</c:v>
                </c:pt>
                <c:pt idx="10">
                  <c:v>506.21287833142128</c:v>
                </c:pt>
                <c:pt idx="11">
                  <c:v>747.82720955639638</c:v>
                </c:pt>
                <c:pt idx="12">
                  <c:v>978.78167958236554</c:v>
                </c:pt>
                <c:pt idx="13">
                  <c:v>1197.806508138257</c:v>
                </c:pt>
                <c:pt idx="14">
                  <c:v>1404.2728723722762</c:v>
                </c:pt>
                <c:pt idx="15">
                  <c:v>1598.015367250292</c:v>
                </c:pt>
                <c:pt idx="16">
                  <c:v>1779.1927654799067</c:v>
                </c:pt>
                <c:pt idx="17">
                  <c:v>2105.7860694342894</c:v>
                </c:pt>
                <c:pt idx="18">
                  <c:v>2388.1806301703141</c:v>
                </c:pt>
                <c:pt idx="19">
                  <c:v>2843.2318456474691</c:v>
                </c:pt>
                <c:pt idx="20">
                  <c:v>3180.0008122063132</c:v>
                </c:pt>
                <c:pt idx="21">
                  <c:v>3429.7692840778063</c:v>
                </c:pt>
                <c:pt idx="22">
                  <c:v>3762.5662449238666</c:v>
                </c:pt>
                <c:pt idx="23">
                  <c:v>3987.3947754717756</c:v>
                </c:pt>
                <c:pt idx="24">
                  <c:v>4101.2416263190726</c:v>
                </c:pt>
                <c:pt idx="25">
                  <c:v>4200.556063467272</c:v>
                </c:pt>
                <c:pt idx="26">
                  <c:v>4228.9144063751373</c:v>
                </c:pt>
              </c:numCache>
            </c:numRef>
          </c:yVal>
          <c:smooth val="0"/>
        </c:ser>
        <c:ser>
          <c:idx val="2"/>
          <c:order val="2"/>
          <c:tx>
            <c:v>2</c:v>
          </c:tx>
          <c:xVal>
            <c:numRef>
              <c:f>'(r,h)'!$A$9:$A$35</c:f>
              <c:numCache>
                <c:formatCode>General</c:formatCode>
                <c:ptCount val="27"/>
                <c:pt idx="0">
                  <c:v>4</c:v>
                </c:pt>
                <c:pt idx="1">
                  <c:v>4.0999999999999996</c:v>
                </c:pt>
                <c:pt idx="2">
                  <c:v>4.1999999999999993</c:v>
                </c:pt>
                <c:pt idx="3">
                  <c:v>4.2999999999999989</c:v>
                </c:pt>
                <c:pt idx="4">
                  <c:v>4.3999999999999986</c:v>
                </c:pt>
                <c:pt idx="5">
                  <c:v>4.4999999999999982</c:v>
                </c:pt>
                <c:pt idx="6">
                  <c:v>4.5999999999999979</c:v>
                </c:pt>
                <c:pt idx="7">
                  <c:v>4.6999999999999975</c:v>
                </c:pt>
                <c:pt idx="8">
                  <c:v>4.7999999999999972</c:v>
                </c:pt>
                <c:pt idx="9">
                  <c:v>4.8999999999999968</c:v>
                </c:pt>
                <c:pt idx="10">
                  <c:v>4.9999999999999964</c:v>
                </c:pt>
                <c:pt idx="11">
                  <c:v>5.4999999999999964</c:v>
                </c:pt>
                <c:pt idx="12">
                  <c:v>5.9999999999999964</c:v>
                </c:pt>
                <c:pt idx="13">
                  <c:v>6.4999999999999964</c:v>
                </c:pt>
                <c:pt idx="14">
                  <c:v>6.9999999999999964</c:v>
                </c:pt>
                <c:pt idx="15">
                  <c:v>7.4999999999999964</c:v>
                </c:pt>
                <c:pt idx="16">
                  <c:v>7.9999999999999964</c:v>
                </c:pt>
                <c:pt idx="17">
                  <c:v>8.9999999999999964</c:v>
                </c:pt>
                <c:pt idx="18">
                  <c:v>9.9999999999999964</c:v>
                </c:pt>
                <c:pt idx="19">
                  <c:v>11.999999999999996</c:v>
                </c:pt>
                <c:pt idx="20">
                  <c:v>13.999999999999996</c:v>
                </c:pt>
                <c:pt idx="21">
                  <c:v>15.999999999999996</c:v>
                </c:pt>
                <c:pt idx="22">
                  <c:v>19.999999999999996</c:v>
                </c:pt>
                <c:pt idx="23">
                  <c:v>24.999999999999996</c:v>
                </c:pt>
                <c:pt idx="24">
                  <c:v>29.999999999999996</c:v>
                </c:pt>
                <c:pt idx="25">
                  <c:v>40</c:v>
                </c:pt>
                <c:pt idx="26">
                  <c:v>50</c:v>
                </c:pt>
              </c:numCache>
            </c:numRef>
          </c:xVal>
          <c:yVal>
            <c:numRef>
              <c:f>'(r,h)'!$M$9:$M$35</c:f>
              <c:numCache>
                <c:formatCode>General</c:formatCode>
                <c:ptCount val="27"/>
                <c:pt idx="1">
                  <c:v>27.580068890415657</c:v>
                </c:pt>
                <c:pt idx="2">
                  <c:v>55.350571648020889</c:v>
                </c:pt>
                <c:pt idx="3">
                  <c:v>83.289995354020249</c:v>
                </c:pt>
                <c:pt idx="4">
                  <c:v>111.3774324261331</c:v>
                </c:pt>
                <c:pt idx="5">
                  <c:v>139.59259366599068</c:v>
                </c:pt>
                <c:pt idx="6">
                  <c:v>167.91581853354995</c:v>
                </c:pt>
                <c:pt idx="7">
                  <c:v>196.32808280711433</c:v>
                </c:pt>
                <c:pt idx="8">
                  <c:v>224.81100379002248</c:v>
                </c:pt>
                <c:pt idx="9">
                  <c:v>253.3468432260014</c:v>
                </c:pt>
                <c:pt idx="10">
                  <c:v>281.91850808473652</c:v>
                </c:pt>
                <c:pt idx="11">
                  <c:v>424.61538399981748</c:v>
                </c:pt>
                <c:pt idx="12">
                  <c:v>566.03837128382077</c:v>
                </c:pt>
                <c:pt idx="13">
                  <c:v>704.73909714159345</c:v>
                </c:pt>
                <c:pt idx="14">
                  <c:v>839.60658112374949</c:v>
                </c:pt>
                <c:pt idx="15">
                  <c:v>969.82311384152638</c:v>
                </c:pt>
                <c:pt idx="16">
                  <c:v>1094.8183525286784</c:v>
                </c:pt>
                <c:pt idx="17">
                  <c:v>1327.7755936728865</c:v>
                </c:pt>
                <c:pt idx="18">
                  <c:v>1537.4683594048674</c:v>
                </c:pt>
                <c:pt idx="19">
                  <c:v>1890.4620950577646</c:v>
                </c:pt>
                <c:pt idx="20">
                  <c:v>2164.8939174229845</c:v>
                </c:pt>
                <c:pt idx="21">
                  <c:v>2375.8297941015835</c:v>
                </c:pt>
                <c:pt idx="22">
                  <c:v>2665.8464338301783</c:v>
                </c:pt>
                <c:pt idx="23">
                  <c:v>2868.7902334931796</c:v>
                </c:pt>
                <c:pt idx="24">
                  <c:v>2974.2303454331209</c:v>
                </c:pt>
                <c:pt idx="25">
                  <c:v>3067.7357222158644</c:v>
                </c:pt>
                <c:pt idx="26">
                  <c:v>3094.9337332991809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932416"/>
        <c:axId val="245933952"/>
      </c:scatterChart>
      <c:valAx>
        <c:axId val="245932416"/>
        <c:scaling>
          <c:orientation val="minMax"/>
          <c:max val="8"/>
          <c:min val="4"/>
        </c:scaling>
        <c:delete val="0"/>
        <c:axPos val="b"/>
        <c:numFmt formatCode="General" sourceLinked="1"/>
        <c:majorTickMark val="out"/>
        <c:minorTickMark val="none"/>
        <c:tickLblPos val="nextTo"/>
        <c:crossAx val="245933952"/>
        <c:crosses val="autoZero"/>
        <c:crossBetween val="midCat"/>
      </c:valAx>
      <c:valAx>
        <c:axId val="245933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59324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val>
            <c:numRef>
              <c:f>美善データ!$B$4:$B$11</c:f>
              <c:numCache>
                <c:formatCode>_ * #,##0_ ;_ * \-#,##0_ ;_ * "-"??_ ;_ @_ </c:formatCode>
                <c:ptCount val="8"/>
                <c:pt idx="0">
                  <c:v>21120.869928900047</c:v>
                </c:pt>
                <c:pt idx="1">
                  <c:v>3983.3080424886198</c:v>
                </c:pt>
                <c:pt idx="2">
                  <c:v>682.81938325991212</c:v>
                </c:pt>
                <c:pt idx="3">
                  <c:v>263.55707243079257</c:v>
                </c:pt>
                <c:pt idx="4">
                  <c:v>47.418335089567968</c:v>
                </c:pt>
                <c:pt idx="5">
                  <c:v>26.955903271692744</c:v>
                </c:pt>
                <c:pt idx="6">
                  <c:v>31.4410480349345</c:v>
                </c:pt>
                <c:pt idx="7">
                  <c:v>115.19326444699581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564416"/>
        <c:axId val="255631744"/>
      </c:barChart>
      <c:catAx>
        <c:axId val="255564416"/>
        <c:scaling>
          <c:orientation val="maxMin"/>
        </c:scaling>
        <c:delete val="0"/>
        <c:axPos val="l"/>
        <c:majorTickMark val="out"/>
        <c:minorTickMark val="none"/>
        <c:tickLblPos val="nextTo"/>
        <c:crossAx val="255631744"/>
        <c:crosses val="autoZero"/>
        <c:auto val="1"/>
        <c:lblAlgn val="ctr"/>
        <c:lblOffset val="100"/>
        <c:noMultiLvlLbl val="0"/>
      </c:catAx>
      <c:valAx>
        <c:axId val="255631744"/>
        <c:scaling>
          <c:orientation val="minMax"/>
        </c:scaling>
        <c:delete val="0"/>
        <c:axPos val="t"/>
        <c:majorGridlines/>
        <c:numFmt formatCode="_ * #,##0_ ;_ * \-#,##0_ ;_ * &quot;-&quot;??_ ;_ @_ " sourceLinked="1"/>
        <c:majorTickMark val="out"/>
        <c:minorTickMark val="none"/>
        <c:tickLblPos val="nextTo"/>
        <c:crossAx val="255564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Cs</c:v>
          </c:tx>
          <c:invertIfNegative val="0"/>
          <c:val>
            <c:numRef>
              <c:f>美善データ!$F$4:$F$11</c:f>
              <c:numCache>
                <c:formatCode>#,##0_);[Red]\(#,##0\)</c:formatCode>
                <c:ptCount val="8"/>
                <c:pt idx="0">
                  <c:v>11930.693069306932</c:v>
                </c:pt>
                <c:pt idx="1">
                  <c:v>4384.4856661045533</c:v>
                </c:pt>
                <c:pt idx="2">
                  <c:v>1209.1625985730382</c:v>
                </c:pt>
                <c:pt idx="3">
                  <c:v>561.15107913669056</c:v>
                </c:pt>
                <c:pt idx="4">
                  <c:v>333.57322777977686</c:v>
                </c:pt>
                <c:pt idx="5">
                  <c:v>357.48792270531402</c:v>
                </c:pt>
                <c:pt idx="6">
                  <c:v>94.211123723042007</c:v>
                </c:pt>
                <c:pt idx="7">
                  <c:v>309.24305819703312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725568"/>
        <c:axId val="255727104"/>
      </c:barChart>
      <c:catAx>
        <c:axId val="255725568"/>
        <c:scaling>
          <c:orientation val="maxMin"/>
        </c:scaling>
        <c:delete val="0"/>
        <c:axPos val="l"/>
        <c:majorTickMark val="out"/>
        <c:minorTickMark val="none"/>
        <c:tickLblPos val="nextTo"/>
        <c:crossAx val="255727104"/>
        <c:crosses val="autoZero"/>
        <c:auto val="1"/>
        <c:lblAlgn val="ctr"/>
        <c:lblOffset val="100"/>
        <c:noMultiLvlLbl val="0"/>
      </c:catAx>
      <c:valAx>
        <c:axId val="255727104"/>
        <c:scaling>
          <c:orientation val="minMax"/>
        </c:scaling>
        <c:delete val="0"/>
        <c:axPos val="t"/>
        <c:majorGridlines/>
        <c:numFmt formatCode="#,##0_);[Red]\(#,##0\)" sourceLinked="1"/>
        <c:majorTickMark val="out"/>
        <c:minorTickMark val="none"/>
        <c:tickLblPos val="nextTo"/>
        <c:crossAx val="255725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val>
            <c:numRef>
              <c:f>美善データ!$B$14:$B$21</c:f>
              <c:numCache>
                <c:formatCode>General</c:formatCode>
                <c:ptCount val="8"/>
                <c:pt idx="0">
                  <c:v>76.760000000000005</c:v>
                </c:pt>
                <c:pt idx="1">
                  <c:v>61.34</c:v>
                </c:pt>
                <c:pt idx="2">
                  <c:v>66.37</c:v>
                </c:pt>
                <c:pt idx="3">
                  <c:v>51.96</c:v>
                </c:pt>
                <c:pt idx="4">
                  <c:v>45.25</c:v>
                </c:pt>
                <c:pt idx="5">
                  <c:v>38.549999999999997</c:v>
                </c:pt>
                <c:pt idx="6">
                  <c:v>36.54</c:v>
                </c:pt>
                <c:pt idx="7">
                  <c:v>36.54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美善データ!$C$14:$C$21</c:f>
              <c:numCache>
                <c:formatCode>0.00_ </c:formatCode>
                <c:ptCount val="8"/>
                <c:pt idx="0">
                  <c:v>58.13000000000001</c:v>
                </c:pt>
                <c:pt idx="1">
                  <c:v>42.710000000000008</c:v>
                </c:pt>
                <c:pt idx="2">
                  <c:v>45.953333333333333</c:v>
                </c:pt>
                <c:pt idx="3">
                  <c:v>31.543333333333333</c:v>
                </c:pt>
                <c:pt idx="4">
                  <c:v>29.53</c:v>
                </c:pt>
                <c:pt idx="5">
                  <c:v>22.83</c:v>
                </c:pt>
                <c:pt idx="6">
                  <c:v>21.04</c:v>
                </c:pt>
                <c:pt idx="7">
                  <c:v>21.04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772544"/>
        <c:axId val="255774080"/>
      </c:barChart>
      <c:catAx>
        <c:axId val="255772544"/>
        <c:scaling>
          <c:orientation val="maxMin"/>
        </c:scaling>
        <c:delete val="0"/>
        <c:axPos val="l"/>
        <c:majorTickMark val="out"/>
        <c:minorTickMark val="none"/>
        <c:tickLblPos val="nextTo"/>
        <c:crossAx val="255774080"/>
        <c:crosses val="autoZero"/>
        <c:auto val="1"/>
        <c:lblAlgn val="ctr"/>
        <c:lblOffset val="100"/>
        <c:noMultiLvlLbl val="0"/>
      </c:catAx>
      <c:valAx>
        <c:axId val="255774080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55772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val>
            <c:numRef>
              <c:f>美善データ!$F$14:$F$21</c:f>
              <c:numCache>
                <c:formatCode>General</c:formatCode>
                <c:ptCount val="8"/>
                <c:pt idx="0">
                  <c:v>71.06</c:v>
                </c:pt>
                <c:pt idx="1">
                  <c:v>65.03</c:v>
                </c:pt>
                <c:pt idx="2">
                  <c:v>57.32</c:v>
                </c:pt>
                <c:pt idx="3">
                  <c:v>50.61</c:v>
                </c:pt>
                <c:pt idx="4">
                  <c:v>49.27</c:v>
                </c:pt>
                <c:pt idx="5">
                  <c:v>40.89</c:v>
                </c:pt>
                <c:pt idx="6">
                  <c:v>39.89</c:v>
                </c:pt>
                <c:pt idx="7">
                  <c:v>37.21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23872"/>
        <c:axId val="255825408"/>
      </c:barChart>
      <c:catAx>
        <c:axId val="255823872"/>
        <c:scaling>
          <c:orientation val="maxMin"/>
        </c:scaling>
        <c:delete val="0"/>
        <c:axPos val="l"/>
        <c:majorTickMark val="out"/>
        <c:minorTickMark val="none"/>
        <c:tickLblPos val="nextTo"/>
        <c:crossAx val="255825408"/>
        <c:crosses val="autoZero"/>
        <c:auto val="1"/>
        <c:lblAlgn val="ctr"/>
        <c:lblOffset val="100"/>
        <c:noMultiLvlLbl val="0"/>
      </c:catAx>
      <c:valAx>
        <c:axId val="255825408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55823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05074365704287E-2"/>
          <c:y val="5.0925925925925923E-2"/>
          <c:w val="0.86603368328958874"/>
          <c:h val="0.74026246719160105"/>
        </c:manualLayout>
      </c:layout>
      <c:barChart>
        <c:barDir val="bar"/>
        <c:grouping val="clustered"/>
        <c:varyColors val="0"/>
        <c:ser>
          <c:idx val="0"/>
          <c:order val="0"/>
          <c:tx>
            <c:v>cpm</c:v>
          </c:tx>
          <c:invertIfNegative val="0"/>
          <c:val>
            <c:numRef>
              <c:f>美善データ!$F$14:$F$21</c:f>
              <c:numCache>
                <c:formatCode>General</c:formatCode>
                <c:ptCount val="8"/>
                <c:pt idx="0">
                  <c:v>71.06</c:v>
                </c:pt>
                <c:pt idx="1">
                  <c:v>65.03</c:v>
                </c:pt>
                <c:pt idx="2">
                  <c:v>57.32</c:v>
                </c:pt>
                <c:pt idx="3">
                  <c:v>50.61</c:v>
                </c:pt>
                <c:pt idx="4">
                  <c:v>49.27</c:v>
                </c:pt>
                <c:pt idx="5">
                  <c:v>40.89</c:v>
                </c:pt>
                <c:pt idx="6">
                  <c:v>39.89</c:v>
                </c:pt>
                <c:pt idx="7">
                  <c:v>37.21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338112"/>
        <c:axId val="311340416"/>
      </c:barChart>
      <c:barChart>
        <c:barDir val="bar"/>
        <c:grouping val="clustered"/>
        <c:varyColors val="0"/>
        <c:ser>
          <c:idx val="1"/>
          <c:order val="1"/>
          <c:tx>
            <c:v>Cs</c:v>
          </c:tx>
          <c:spPr>
            <a:solidFill>
              <a:srgbClr val="FFFF00"/>
            </a:solidFill>
          </c:spPr>
          <c:invertIfNegative val="0"/>
          <c:val>
            <c:numRef>
              <c:f>美善データ!$F$4:$F$11</c:f>
              <c:numCache>
                <c:formatCode>#,##0_);[Red]\(#,##0\)</c:formatCode>
                <c:ptCount val="8"/>
                <c:pt idx="0">
                  <c:v>11930.693069306932</c:v>
                </c:pt>
                <c:pt idx="1">
                  <c:v>4384.4856661045533</c:v>
                </c:pt>
                <c:pt idx="2">
                  <c:v>1209.1625985730382</c:v>
                </c:pt>
                <c:pt idx="3">
                  <c:v>561.15107913669056</c:v>
                </c:pt>
                <c:pt idx="4">
                  <c:v>333.57322777977686</c:v>
                </c:pt>
                <c:pt idx="5">
                  <c:v>357.48792270531402</c:v>
                </c:pt>
                <c:pt idx="6">
                  <c:v>94.211123723042007</c:v>
                </c:pt>
                <c:pt idx="7">
                  <c:v>309.24305819703312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295808"/>
        <c:axId val="260904832"/>
      </c:barChart>
      <c:catAx>
        <c:axId val="311338112"/>
        <c:scaling>
          <c:orientation val="minMax"/>
        </c:scaling>
        <c:delete val="0"/>
        <c:axPos val="l"/>
        <c:majorTickMark val="out"/>
        <c:minorTickMark val="none"/>
        <c:tickLblPos val="nextTo"/>
        <c:crossAx val="311340416"/>
        <c:crosses val="autoZero"/>
        <c:auto val="1"/>
        <c:lblAlgn val="ctr"/>
        <c:lblOffset val="100"/>
        <c:noMultiLvlLbl val="0"/>
      </c:catAx>
      <c:valAx>
        <c:axId val="3113404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11338112"/>
        <c:crosses val="autoZero"/>
        <c:crossBetween val="between"/>
      </c:valAx>
      <c:valAx>
        <c:axId val="260904832"/>
        <c:scaling>
          <c:orientation val="minMax"/>
        </c:scaling>
        <c:delete val="0"/>
        <c:axPos val="b"/>
        <c:numFmt formatCode="#,##0_);[Red]\(#,##0\)" sourceLinked="1"/>
        <c:majorTickMark val="out"/>
        <c:minorTickMark val="none"/>
        <c:tickLblPos val="nextTo"/>
        <c:crossAx val="312295808"/>
        <c:crossBetween val="between"/>
      </c:valAx>
      <c:catAx>
        <c:axId val="312295808"/>
        <c:scaling>
          <c:orientation val="minMax"/>
        </c:scaling>
        <c:delete val="1"/>
        <c:axPos val="l"/>
        <c:majorTickMark val="out"/>
        <c:minorTickMark val="none"/>
        <c:tickLblPos val="nextTo"/>
        <c:crossAx val="260904832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7372353455818024"/>
          <c:y val="0.34220873432487608"/>
          <c:w val="9.5720909886264222E-2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Sheet1!$D$2</c:f>
              <c:strCache>
                <c:ptCount val="1"/>
                <c:pt idx="0">
                  <c:v>cpm-1</c:v>
                </c:pt>
              </c:strCache>
            </c:strRef>
          </c:tx>
          <c:spPr>
            <a:ln w="28575">
              <a:noFill/>
            </a:ln>
          </c:spPr>
          <c:trendline>
            <c:trendlineType val="log"/>
            <c:dispRSqr val="0"/>
            <c:dispEq val="0"/>
          </c:trendline>
          <c:xVal>
            <c:numRef>
              <c:f>Sheet1!$B$3:$B$19</c:f>
              <c:numCache>
                <c:formatCode>General</c:formatCode>
                <c:ptCount val="1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</c:numCache>
            </c:numRef>
          </c:xVal>
          <c:yVal>
            <c:numRef>
              <c:f>Sheet1!$D$3:$D$19</c:f>
              <c:numCache>
                <c:formatCode>General</c:formatCode>
                <c:ptCount val="17"/>
                <c:pt idx="1">
                  <c:v>76.760000000000005</c:v>
                </c:pt>
                <c:pt idx="3">
                  <c:v>61.34</c:v>
                </c:pt>
                <c:pt idx="5">
                  <c:v>66.37</c:v>
                </c:pt>
                <c:pt idx="7">
                  <c:v>51.96</c:v>
                </c:pt>
                <c:pt idx="9">
                  <c:v>45.25</c:v>
                </c:pt>
                <c:pt idx="11">
                  <c:v>38.549999999999997</c:v>
                </c:pt>
                <c:pt idx="13">
                  <c:v>36.54</c:v>
                </c:pt>
                <c:pt idx="15">
                  <c:v>36.54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cpm-2</c:v>
                </c:pt>
              </c:strCache>
            </c:strRef>
          </c:tx>
          <c:spPr>
            <a:ln w="28575">
              <a:noFill/>
            </a:ln>
          </c:spPr>
          <c:trendline>
            <c:trendlineType val="log"/>
            <c:dispRSqr val="0"/>
            <c:dispEq val="0"/>
          </c:trendline>
          <c:xVal>
            <c:numRef>
              <c:f>Sheet1!$B$3:$B$19</c:f>
              <c:numCache>
                <c:formatCode>General</c:formatCode>
                <c:ptCount val="1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</c:numCache>
            </c:numRef>
          </c:xVal>
          <c:yVal>
            <c:numRef>
              <c:f>Sheet1!$E$3:$E$19</c:f>
              <c:numCache>
                <c:formatCode>0.00_ </c:formatCode>
                <c:ptCount val="17"/>
                <c:pt idx="1">
                  <c:v>58.13000000000001</c:v>
                </c:pt>
                <c:pt idx="3">
                  <c:v>42.710000000000008</c:v>
                </c:pt>
                <c:pt idx="5">
                  <c:v>45.953333333333333</c:v>
                </c:pt>
                <c:pt idx="7">
                  <c:v>31.543333333333333</c:v>
                </c:pt>
                <c:pt idx="9">
                  <c:v>29.53</c:v>
                </c:pt>
                <c:pt idx="11">
                  <c:v>22.83</c:v>
                </c:pt>
                <c:pt idx="13">
                  <c:v>21.04</c:v>
                </c:pt>
                <c:pt idx="15">
                  <c:v>21.04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994496"/>
        <c:axId val="256008576"/>
      </c:scatterChart>
      <c:scatterChart>
        <c:scatterStyle val="lineMarker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C</c:v>
                </c:pt>
              </c:strCache>
            </c:strRef>
          </c:tx>
          <c:spPr>
            <a:ln w="28575">
              <a:noFill/>
            </a:ln>
          </c:spPr>
          <c:trendline>
            <c:trendlineType val="log"/>
            <c:dispRSqr val="0"/>
            <c:dispEq val="0"/>
          </c:trendline>
          <c:xVal>
            <c:numRef>
              <c:f>Sheet1!$B$3:$B$19</c:f>
              <c:numCache>
                <c:formatCode>General</c:formatCode>
                <c:ptCount val="1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</c:numCache>
            </c:numRef>
          </c:xVal>
          <c:yVal>
            <c:numRef>
              <c:f>Sheet1!$C$3:$C$19</c:f>
              <c:numCache>
                <c:formatCode>General</c:formatCode>
                <c:ptCount val="17"/>
                <c:pt idx="2">
                  <c:v>21120.869928900047</c:v>
                </c:pt>
                <c:pt idx="6">
                  <c:v>3983.3080424886198</c:v>
                </c:pt>
                <c:pt idx="11">
                  <c:v>682.81938325991212</c:v>
                </c:pt>
                <c:pt idx="14">
                  <c:v>263.55707243079257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011648"/>
        <c:axId val="256010112"/>
      </c:scatterChart>
      <c:valAx>
        <c:axId val="25599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6008576"/>
        <c:crosses val="autoZero"/>
        <c:crossBetween val="midCat"/>
      </c:valAx>
      <c:valAx>
        <c:axId val="256008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5994496"/>
        <c:crosses val="autoZero"/>
        <c:crossBetween val="midCat"/>
      </c:valAx>
      <c:valAx>
        <c:axId val="2560101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56011648"/>
        <c:crosses val="max"/>
        <c:crossBetween val="midCat"/>
      </c:valAx>
      <c:valAx>
        <c:axId val="256011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60101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Sheet1!$C$22</c:f>
              <c:strCache>
                <c:ptCount val="1"/>
                <c:pt idx="0">
                  <c:v>C</c:v>
                </c:pt>
              </c:strCache>
            </c:strRef>
          </c:tx>
          <c:xVal>
            <c:numRef>
              <c:f>Sheet1!$B$23:$B$26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5.5</c:v>
                </c:pt>
                <c:pt idx="3">
                  <c:v>7</c:v>
                </c:pt>
              </c:numCache>
            </c:numRef>
          </c:xVal>
          <c:yVal>
            <c:numRef>
              <c:f>Sheet1!$C$23:$C$26</c:f>
              <c:numCache>
                <c:formatCode>General</c:formatCode>
                <c:ptCount val="4"/>
                <c:pt idx="0">
                  <c:v>21120.869928900047</c:v>
                </c:pt>
                <c:pt idx="1">
                  <c:v>3983.3080424886198</c:v>
                </c:pt>
                <c:pt idx="2">
                  <c:v>682.81938325991212</c:v>
                </c:pt>
                <c:pt idx="3">
                  <c:v>263.55707243079257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027648"/>
        <c:axId val="256041728"/>
      </c:scatterChart>
      <c:valAx>
        <c:axId val="25602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6041728"/>
        <c:crosses val="autoZero"/>
        <c:crossBetween val="midCat"/>
      </c:valAx>
      <c:valAx>
        <c:axId val="256041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60276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Sheet1!$C$28</c:f>
              <c:strCache>
                <c:ptCount val="1"/>
                <c:pt idx="0">
                  <c:v>cpm-1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Sheet1!$B$29:$B$36</c:f>
              <c:numCache>
                <c:formatCode>General</c:formatCode>
                <c:ptCount val="8"/>
                <c:pt idx="0">
                  <c:v>0.5</c:v>
                </c:pt>
                <c:pt idx="1">
                  <c:v>2.5</c:v>
                </c:pt>
                <c:pt idx="2">
                  <c:v>1.5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</c:numCache>
            </c:numRef>
          </c:xVal>
          <c:yVal>
            <c:numRef>
              <c:f>Sheet1!$C$29:$C$36</c:f>
              <c:numCache>
                <c:formatCode>General</c:formatCode>
                <c:ptCount val="8"/>
                <c:pt idx="0">
                  <c:v>76.760000000000005</c:v>
                </c:pt>
                <c:pt idx="1">
                  <c:v>66.37</c:v>
                </c:pt>
                <c:pt idx="2">
                  <c:v>61.34</c:v>
                </c:pt>
                <c:pt idx="3">
                  <c:v>51.96</c:v>
                </c:pt>
                <c:pt idx="4">
                  <c:v>45.25</c:v>
                </c:pt>
                <c:pt idx="5">
                  <c:v>38.549999999999997</c:v>
                </c:pt>
                <c:pt idx="6">
                  <c:v>36.54</c:v>
                </c:pt>
                <c:pt idx="7">
                  <c:v>36.54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Sheet1!$D$28</c:f>
              <c:strCache>
                <c:ptCount val="1"/>
                <c:pt idx="0">
                  <c:v>cpm-2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Sheet1!$B$29:$B$36</c:f>
              <c:numCache>
                <c:formatCode>General</c:formatCode>
                <c:ptCount val="8"/>
                <c:pt idx="0">
                  <c:v>0.5</c:v>
                </c:pt>
                <c:pt idx="1">
                  <c:v>2.5</c:v>
                </c:pt>
                <c:pt idx="2">
                  <c:v>1.5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</c:numCache>
            </c:numRef>
          </c:xVal>
          <c:yVal>
            <c:numRef>
              <c:f>Sheet1!$D$29:$D$36</c:f>
              <c:numCache>
                <c:formatCode>0.00_ </c:formatCode>
                <c:ptCount val="8"/>
                <c:pt idx="0">
                  <c:v>58.13000000000001</c:v>
                </c:pt>
                <c:pt idx="1">
                  <c:v>45.953333333333333</c:v>
                </c:pt>
                <c:pt idx="2">
                  <c:v>42.710000000000008</c:v>
                </c:pt>
                <c:pt idx="3">
                  <c:v>31.543333333333333</c:v>
                </c:pt>
                <c:pt idx="4">
                  <c:v>29.53</c:v>
                </c:pt>
                <c:pt idx="5">
                  <c:v>22.83</c:v>
                </c:pt>
                <c:pt idx="6">
                  <c:v>21.04</c:v>
                </c:pt>
                <c:pt idx="7">
                  <c:v>21.04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Sheet1!$E$28</c:f>
              <c:strCache>
                <c:ptCount val="1"/>
              </c:strCache>
            </c:strRef>
          </c:tx>
          <c:spPr>
            <a:ln w="28575">
              <a:noFill/>
            </a:ln>
          </c:spPr>
          <c:xVal>
            <c:numRef>
              <c:f>Sheet1!$B$29:$B$36</c:f>
              <c:numCache>
                <c:formatCode>General</c:formatCode>
                <c:ptCount val="8"/>
                <c:pt idx="0">
                  <c:v>0.5</c:v>
                </c:pt>
                <c:pt idx="1">
                  <c:v>2.5</c:v>
                </c:pt>
                <c:pt idx="2">
                  <c:v>1.5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</c:numCache>
            </c:numRef>
          </c:xVal>
          <c:yVal>
            <c:numRef>
              <c:f>Sheet1!$E$29:$E$36</c:f>
              <c:numCache>
                <c:formatCode>General</c:formatCode>
                <c:ptCount val="8"/>
                <c:pt idx="0">
                  <c:v>40.220000000000006</c:v>
                </c:pt>
                <c:pt idx="1">
                  <c:v>29.830000000000005</c:v>
                </c:pt>
                <c:pt idx="2">
                  <c:v>24.800000000000004</c:v>
                </c:pt>
                <c:pt idx="3">
                  <c:v>15.420000000000002</c:v>
                </c:pt>
                <c:pt idx="4">
                  <c:v>8.7100000000000009</c:v>
                </c:pt>
                <c:pt idx="5">
                  <c:v>2.009999999999998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Sheet1!$F$28</c:f>
              <c:strCache>
                <c:ptCount val="1"/>
              </c:strCache>
            </c:strRef>
          </c:tx>
          <c:spPr>
            <a:ln w="28575">
              <a:noFill/>
            </a:ln>
          </c:spPr>
          <c:xVal>
            <c:numRef>
              <c:f>Sheet1!$B$29:$B$36</c:f>
              <c:numCache>
                <c:formatCode>General</c:formatCode>
                <c:ptCount val="8"/>
                <c:pt idx="0">
                  <c:v>0.5</c:v>
                </c:pt>
                <c:pt idx="1">
                  <c:v>2.5</c:v>
                </c:pt>
                <c:pt idx="2">
                  <c:v>1.5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</c:numCache>
            </c:numRef>
          </c:xVal>
          <c:yVal>
            <c:numRef>
              <c:f>Sheet1!$F$29:$F$36</c:f>
              <c:numCache>
                <c:formatCode>0.00_ </c:formatCode>
                <c:ptCount val="8"/>
                <c:pt idx="0">
                  <c:v>37.090000000000011</c:v>
                </c:pt>
                <c:pt idx="1">
                  <c:v>24.913333333333334</c:v>
                </c:pt>
                <c:pt idx="2">
                  <c:v>21.670000000000009</c:v>
                </c:pt>
                <c:pt idx="3">
                  <c:v>10.503333333333334</c:v>
                </c:pt>
                <c:pt idx="4">
                  <c:v>8.490000000000002</c:v>
                </c:pt>
                <c:pt idx="5">
                  <c:v>1.7899999999999991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240064"/>
        <c:axId val="257250048"/>
      </c:scatterChart>
      <c:valAx>
        <c:axId val="25724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7250048"/>
        <c:crosses val="autoZero"/>
        <c:crossBetween val="midCat"/>
      </c:valAx>
      <c:valAx>
        <c:axId val="257250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72400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349518810149"/>
          <c:y val="0.19931321084864401"/>
          <c:w val="0.82097003499562604"/>
          <c:h val="0.74928623505395098"/>
        </c:manualLayout>
      </c:layout>
      <c:scatterChart>
        <c:scatterStyle val="lineMarker"/>
        <c:varyColors val="0"/>
        <c:ser>
          <c:idx val="0"/>
          <c:order val="0"/>
          <c:xVal>
            <c:numRef>
              <c:f>'(r,h)'!$B$39:$B$46</c:f>
              <c:numCache>
                <c:formatCode>General</c:formatCode>
                <c:ptCount val="8"/>
                <c:pt idx="0">
                  <c:v>6881.9586870165895</c:v>
                </c:pt>
                <c:pt idx="1">
                  <c:v>5646.2011200855222</c:v>
                </c:pt>
                <c:pt idx="2">
                  <c:v>4228.9144063751373</c:v>
                </c:pt>
                <c:pt idx="3">
                  <c:v>3094.9337332991809</c:v>
                </c:pt>
                <c:pt idx="4">
                  <c:v>2265.40260020509</c:v>
                </c:pt>
                <c:pt idx="5">
                  <c:v>1669.0928763641805</c:v>
                </c:pt>
                <c:pt idx="6">
                  <c:v>1239.217467893403</c:v>
                </c:pt>
                <c:pt idx="7">
                  <c:v>926.7549631439382</c:v>
                </c:pt>
              </c:numCache>
            </c:numRef>
          </c:xVal>
          <c:yVal>
            <c:numRef>
              <c:f>'(r,h)'!$C$39:$C$46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yVal>
          <c:smooth val="0"/>
        </c:ser>
        <c:ser>
          <c:idx val="2"/>
          <c:order val="1"/>
          <c:spPr>
            <a:ln w="28575">
              <a:noFill/>
            </a:ln>
          </c:spPr>
          <c:xVal>
            <c:numRef>
              <c:f>'(r,h)'!$E$39:$E$46</c:f>
              <c:numCache>
                <c:formatCode>#,##0_);[Red]\(#,##0\)</c:formatCode>
                <c:ptCount val="8"/>
                <c:pt idx="0">
                  <c:v>11930.693069306932</c:v>
                </c:pt>
                <c:pt idx="1">
                  <c:v>4384.4856661045533</c:v>
                </c:pt>
                <c:pt idx="2">
                  <c:v>1209.1625985730382</c:v>
                </c:pt>
                <c:pt idx="3">
                  <c:v>561.15107913669056</c:v>
                </c:pt>
                <c:pt idx="4">
                  <c:v>333.57322777977686</c:v>
                </c:pt>
                <c:pt idx="5">
                  <c:v>357.48792270531402</c:v>
                </c:pt>
                <c:pt idx="6">
                  <c:v>94.211123723042007</c:v>
                </c:pt>
                <c:pt idx="7">
                  <c:v>309.24305819703312</c:v>
                </c:pt>
              </c:numCache>
            </c:numRef>
          </c:xVal>
          <c:yVal>
            <c:numRef>
              <c:f>'(r,h)'!$C$39:$C$46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130432"/>
        <c:axId val="254308352"/>
      </c:scatterChart>
      <c:valAx>
        <c:axId val="25413043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254308352"/>
        <c:crosses val="autoZero"/>
        <c:crossBetween val="midCat"/>
      </c:valAx>
      <c:valAx>
        <c:axId val="254308352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41304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0</c:v>
          </c:tx>
          <c:xVal>
            <c:numRef>
              <c:f>'(r,h)'!$A$9:$A$35</c:f>
              <c:numCache>
                <c:formatCode>General</c:formatCode>
                <c:ptCount val="27"/>
                <c:pt idx="0">
                  <c:v>4</c:v>
                </c:pt>
                <c:pt idx="1">
                  <c:v>4.0999999999999996</c:v>
                </c:pt>
                <c:pt idx="2">
                  <c:v>4.1999999999999993</c:v>
                </c:pt>
                <c:pt idx="3">
                  <c:v>4.2999999999999989</c:v>
                </c:pt>
                <c:pt idx="4">
                  <c:v>4.3999999999999986</c:v>
                </c:pt>
                <c:pt idx="5">
                  <c:v>4.4999999999999982</c:v>
                </c:pt>
                <c:pt idx="6">
                  <c:v>4.5999999999999979</c:v>
                </c:pt>
                <c:pt idx="7">
                  <c:v>4.6999999999999975</c:v>
                </c:pt>
                <c:pt idx="8">
                  <c:v>4.7999999999999972</c:v>
                </c:pt>
                <c:pt idx="9">
                  <c:v>4.8999999999999968</c:v>
                </c:pt>
                <c:pt idx="10">
                  <c:v>4.9999999999999964</c:v>
                </c:pt>
                <c:pt idx="11">
                  <c:v>5.4999999999999964</c:v>
                </c:pt>
                <c:pt idx="12">
                  <c:v>5.9999999999999964</c:v>
                </c:pt>
                <c:pt idx="13">
                  <c:v>6.4999999999999964</c:v>
                </c:pt>
                <c:pt idx="14">
                  <c:v>6.9999999999999964</c:v>
                </c:pt>
                <c:pt idx="15">
                  <c:v>7.4999999999999964</c:v>
                </c:pt>
                <c:pt idx="16">
                  <c:v>7.9999999999999964</c:v>
                </c:pt>
                <c:pt idx="17">
                  <c:v>8.9999999999999964</c:v>
                </c:pt>
                <c:pt idx="18">
                  <c:v>9.9999999999999964</c:v>
                </c:pt>
                <c:pt idx="19">
                  <c:v>11.999999999999996</c:v>
                </c:pt>
                <c:pt idx="20">
                  <c:v>13.999999999999996</c:v>
                </c:pt>
                <c:pt idx="21">
                  <c:v>15.999999999999996</c:v>
                </c:pt>
                <c:pt idx="22">
                  <c:v>19.999999999999996</c:v>
                </c:pt>
                <c:pt idx="23">
                  <c:v>24.999999999999996</c:v>
                </c:pt>
                <c:pt idx="24">
                  <c:v>29.999999999999996</c:v>
                </c:pt>
                <c:pt idx="25">
                  <c:v>40</c:v>
                </c:pt>
                <c:pt idx="26">
                  <c:v>50</c:v>
                </c:pt>
              </c:numCache>
            </c:numRef>
          </c:xVal>
          <c:yVal>
            <c:numRef>
              <c:f>'(r,h)'!$B$9:$B$35</c:f>
              <c:numCache>
                <c:formatCode>General</c:formatCode>
                <c:ptCount val="27"/>
                <c:pt idx="0">
                  <c:v>1557.9261526240405</c:v>
                </c:pt>
                <c:pt idx="1">
                  <c:v>1509.5219517883295</c:v>
                </c:pt>
                <c:pt idx="2">
                  <c:v>1463.1902376103744</c:v>
                </c:pt>
                <c:pt idx="3">
                  <c:v>1418.8175324524402</c:v>
                </c:pt>
                <c:pt idx="4">
                  <c:v>1376.2974350271079</c:v>
                </c:pt>
                <c:pt idx="5">
                  <c:v>1335.5302066370296</c:v>
                </c:pt>
                <c:pt idx="6">
                  <c:v>1296.422363724452</c:v>
                </c:pt>
                <c:pt idx="7">
                  <c:v>1258.8862824510218</c:v>
                </c:pt>
                <c:pt idx="8">
                  <c:v>1222.8398190773482</c:v>
                </c:pt>
                <c:pt idx="9">
                  <c:v>1188.205948476306</c:v>
                </c:pt>
                <c:pt idx="10">
                  <c:v>1154.9124220655108</c:v>
                </c:pt>
                <c:pt idx="11">
                  <c:v>1006.3166812895469</c:v>
                </c:pt>
                <c:pt idx="12">
                  <c:v>882.62963705356628</c:v>
                </c:pt>
                <c:pt idx="13">
                  <c:v>778.60043479001013</c:v>
                </c:pt>
                <c:pt idx="14">
                  <c:v>690.29616795333629</c:v>
                </c:pt>
                <c:pt idx="15">
                  <c:v>614.7271141851711</c:v>
                </c:pt>
                <c:pt idx="16">
                  <c:v>549.58797929256309</c:v>
                </c:pt>
                <c:pt idx="17">
                  <c:v>443.77034527000797</c:v>
                </c:pt>
                <c:pt idx="18">
                  <c:v>362.42493827175002</c:v>
                </c:pt>
                <c:pt idx="19">
                  <c:v>248.22952482175384</c:v>
                </c:pt>
                <c:pt idx="20">
                  <c:v>174.62260250505412</c:v>
                </c:pt>
                <c:pt idx="21">
                  <c:v>125.30253023733869</c:v>
                </c:pt>
                <c:pt idx="22">
                  <c:v>67.330462977237701</c:v>
                </c:pt>
                <c:pt idx="23">
                  <c:v>32.716077544608446</c:v>
                </c:pt>
                <c:pt idx="24">
                  <c:v>16.549672151821948</c:v>
                </c:pt>
                <c:pt idx="25">
                  <c:v>4.5703340949268201</c:v>
                </c:pt>
                <c:pt idx="26">
                  <c:v>1.3457043368500314</c:v>
                </c:pt>
              </c:numCache>
            </c:numRef>
          </c:yVal>
          <c:smooth val="0"/>
        </c:ser>
        <c:ser>
          <c:idx val="1"/>
          <c:order val="1"/>
          <c:tx>
            <c:v>1</c:v>
          </c:tx>
          <c:xVal>
            <c:numRef>
              <c:f>'(r,h)'!$A$9:$A$35</c:f>
              <c:numCache>
                <c:formatCode>General</c:formatCode>
                <c:ptCount val="27"/>
                <c:pt idx="0">
                  <c:v>4</c:v>
                </c:pt>
                <c:pt idx="1">
                  <c:v>4.0999999999999996</c:v>
                </c:pt>
                <c:pt idx="2">
                  <c:v>4.1999999999999993</c:v>
                </c:pt>
                <c:pt idx="3">
                  <c:v>4.2999999999999989</c:v>
                </c:pt>
                <c:pt idx="4">
                  <c:v>4.3999999999999986</c:v>
                </c:pt>
                <c:pt idx="5">
                  <c:v>4.4999999999999982</c:v>
                </c:pt>
                <c:pt idx="6">
                  <c:v>4.5999999999999979</c:v>
                </c:pt>
                <c:pt idx="7">
                  <c:v>4.6999999999999975</c:v>
                </c:pt>
                <c:pt idx="8">
                  <c:v>4.7999999999999972</c:v>
                </c:pt>
                <c:pt idx="9">
                  <c:v>4.8999999999999968</c:v>
                </c:pt>
                <c:pt idx="10">
                  <c:v>4.9999999999999964</c:v>
                </c:pt>
                <c:pt idx="11">
                  <c:v>5.4999999999999964</c:v>
                </c:pt>
                <c:pt idx="12">
                  <c:v>5.9999999999999964</c:v>
                </c:pt>
                <c:pt idx="13">
                  <c:v>6.4999999999999964</c:v>
                </c:pt>
                <c:pt idx="14">
                  <c:v>6.9999999999999964</c:v>
                </c:pt>
                <c:pt idx="15">
                  <c:v>7.4999999999999964</c:v>
                </c:pt>
                <c:pt idx="16">
                  <c:v>7.9999999999999964</c:v>
                </c:pt>
                <c:pt idx="17">
                  <c:v>8.9999999999999964</c:v>
                </c:pt>
                <c:pt idx="18">
                  <c:v>9.9999999999999964</c:v>
                </c:pt>
                <c:pt idx="19">
                  <c:v>11.999999999999996</c:v>
                </c:pt>
                <c:pt idx="20">
                  <c:v>13.999999999999996</c:v>
                </c:pt>
                <c:pt idx="21">
                  <c:v>15.999999999999996</c:v>
                </c:pt>
                <c:pt idx="22">
                  <c:v>19.999999999999996</c:v>
                </c:pt>
                <c:pt idx="23">
                  <c:v>24.999999999999996</c:v>
                </c:pt>
                <c:pt idx="24">
                  <c:v>29.999999999999996</c:v>
                </c:pt>
                <c:pt idx="25">
                  <c:v>40</c:v>
                </c:pt>
                <c:pt idx="26">
                  <c:v>50</c:v>
                </c:pt>
              </c:numCache>
            </c:numRef>
          </c:xVal>
          <c:yVal>
            <c:numRef>
              <c:f>'(r,h)'!$H$9:$H$35</c:f>
              <c:numCache>
                <c:formatCode>General</c:formatCode>
                <c:ptCount val="27"/>
                <c:pt idx="0">
                  <c:v>514.27093766007806</c:v>
                </c:pt>
                <c:pt idx="1">
                  <c:v>513.67217692844906</c:v>
                </c:pt>
                <c:pt idx="2">
                  <c:v>512.67340690259562</c:v>
                </c:pt>
                <c:pt idx="3">
                  <c:v>511.2991728339972</c:v>
                </c:pt>
                <c:pt idx="4">
                  <c:v>509.57330476632552</c:v>
                </c:pt>
                <c:pt idx="5">
                  <c:v>507.51887190935059</c:v>
                </c:pt>
                <c:pt idx="6">
                  <c:v>505.15814729621019</c:v>
                </c:pt>
                <c:pt idx="7">
                  <c:v>502.51258171813396</c:v>
                </c:pt>
                <c:pt idx="8">
                  <c:v>499.60278596735782</c:v>
                </c:pt>
                <c:pt idx="9">
                  <c:v>496.44852046415122</c:v>
                </c:pt>
                <c:pt idx="10">
                  <c:v>493.06869139523991</c:v>
                </c:pt>
                <c:pt idx="11">
                  <c:v>473.38863350466067</c:v>
                </c:pt>
                <c:pt idx="12">
                  <c:v>450.42924659921601</c:v>
                </c:pt>
                <c:pt idx="13">
                  <c:v>425.67006762435005</c:v>
                </c:pt>
                <c:pt idx="14">
                  <c:v>400.19538931172713</c:v>
                </c:pt>
                <c:pt idx="15">
                  <c:v>374.77459020033615</c:v>
                </c:pt>
                <c:pt idx="16">
                  <c:v>349.93500271812263</c:v>
                </c:pt>
                <c:pt idx="17">
                  <c:v>303.25160519064286</c:v>
                </c:pt>
                <c:pt idx="18">
                  <c:v>261.53751628140645</c:v>
                </c:pt>
                <c:pt idx="19">
                  <c:v>193.51369919574867</c:v>
                </c:pt>
                <c:pt idx="20">
                  <c:v>143.25526736309547</c:v>
                </c:pt>
                <c:pt idx="21">
                  <c:v>106.51320450839782</c:v>
                </c:pt>
                <c:pt idx="22">
                  <c:v>59.885275914632317</c:v>
                </c:pt>
                <c:pt idx="23">
                  <c:v>30.046136304531309</c:v>
                </c:pt>
                <c:pt idx="24">
                  <c:v>15.492604034387389</c:v>
                </c:pt>
                <c:pt idx="25">
                  <c:v>4.3702833952524669</c:v>
                </c:pt>
                <c:pt idx="26">
                  <c:v>1.3013851863205699</c:v>
                </c:pt>
              </c:numCache>
            </c:numRef>
          </c:yVal>
          <c:smooth val="0"/>
        </c:ser>
        <c:ser>
          <c:idx val="2"/>
          <c:order val="2"/>
          <c:tx>
            <c:v>2</c:v>
          </c:tx>
          <c:xVal>
            <c:numRef>
              <c:f>'(r,h)'!$A$9:$A$35</c:f>
              <c:numCache>
                <c:formatCode>General</c:formatCode>
                <c:ptCount val="27"/>
                <c:pt idx="0">
                  <c:v>4</c:v>
                </c:pt>
                <c:pt idx="1">
                  <c:v>4.0999999999999996</c:v>
                </c:pt>
                <c:pt idx="2">
                  <c:v>4.1999999999999993</c:v>
                </c:pt>
                <c:pt idx="3">
                  <c:v>4.2999999999999989</c:v>
                </c:pt>
                <c:pt idx="4">
                  <c:v>4.3999999999999986</c:v>
                </c:pt>
                <c:pt idx="5">
                  <c:v>4.4999999999999982</c:v>
                </c:pt>
                <c:pt idx="6">
                  <c:v>4.5999999999999979</c:v>
                </c:pt>
                <c:pt idx="7">
                  <c:v>4.6999999999999975</c:v>
                </c:pt>
                <c:pt idx="8">
                  <c:v>4.7999999999999972</c:v>
                </c:pt>
                <c:pt idx="9">
                  <c:v>4.8999999999999968</c:v>
                </c:pt>
                <c:pt idx="10">
                  <c:v>4.9999999999999964</c:v>
                </c:pt>
                <c:pt idx="11">
                  <c:v>5.4999999999999964</c:v>
                </c:pt>
                <c:pt idx="12">
                  <c:v>5.9999999999999964</c:v>
                </c:pt>
                <c:pt idx="13">
                  <c:v>6.4999999999999964</c:v>
                </c:pt>
                <c:pt idx="14">
                  <c:v>6.9999999999999964</c:v>
                </c:pt>
                <c:pt idx="15">
                  <c:v>7.4999999999999964</c:v>
                </c:pt>
                <c:pt idx="16">
                  <c:v>7.9999999999999964</c:v>
                </c:pt>
                <c:pt idx="17">
                  <c:v>8.9999999999999964</c:v>
                </c:pt>
                <c:pt idx="18">
                  <c:v>9.9999999999999964</c:v>
                </c:pt>
                <c:pt idx="19">
                  <c:v>11.999999999999996</c:v>
                </c:pt>
                <c:pt idx="20">
                  <c:v>13.999999999999996</c:v>
                </c:pt>
                <c:pt idx="21">
                  <c:v>15.999999999999996</c:v>
                </c:pt>
                <c:pt idx="22">
                  <c:v>19.999999999999996</c:v>
                </c:pt>
                <c:pt idx="23">
                  <c:v>24.999999999999996</c:v>
                </c:pt>
                <c:pt idx="24">
                  <c:v>29.999999999999996</c:v>
                </c:pt>
                <c:pt idx="25">
                  <c:v>40</c:v>
                </c:pt>
                <c:pt idx="26">
                  <c:v>50</c:v>
                </c:pt>
              </c:numCache>
            </c:numRef>
          </c:xVal>
          <c:yVal>
            <c:numRef>
              <c:f>'(r,h)'!$K$9:$K$35</c:f>
              <c:numCache>
                <c:formatCode>General</c:formatCode>
                <c:ptCount val="27"/>
                <c:pt idx="0">
                  <c:v>274.79398964628137</c:v>
                </c:pt>
                <c:pt idx="1">
                  <c:v>276.8073881620337</c:v>
                </c:pt>
                <c:pt idx="2">
                  <c:v>278.60266699007298</c:v>
                </c:pt>
                <c:pt idx="3">
                  <c:v>280.18580712991638</c:v>
                </c:pt>
                <c:pt idx="4">
                  <c:v>281.56293431234263</c:v>
                </c:pt>
                <c:pt idx="5">
                  <c:v>282.74029048481071</c:v>
                </c:pt>
                <c:pt idx="6">
                  <c:v>283.72420686637696</c:v>
                </c:pt>
                <c:pt idx="7">
                  <c:v>284.52107860491276</c:v>
                </c:pt>
                <c:pt idx="8">
                  <c:v>285.13734105325227</c:v>
                </c:pt>
                <c:pt idx="9">
                  <c:v>285.57944766632778</c:v>
                </c:pt>
                <c:pt idx="10">
                  <c:v>285.8538495083763</c:v>
                </c:pt>
                <c:pt idx="11">
                  <c:v>284.93365415194751</c:v>
                </c:pt>
                <c:pt idx="12">
                  <c:v>280.75829498406557</c:v>
                </c:pt>
                <c:pt idx="13">
                  <c:v>274.04460844702493</c:v>
                </c:pt>
                <c:pt idx="14">
                  <c:v>265.42532748159925</c:v>
                </c:pt>
                <c:pt idx="15">
                  <c:v>255.44080338950818</c:v>
                </c:pt>
                <c:pt idx="16">
                  <c:v>244.54015135909947</c:v>
                </c:pt>
                <c:pt idx="17">
                  <c:v>221.37433092931681</c:v>
                </c:pt>
                <c:pt idx="18">
                  <c:v>198.01120053464504</c:v>
                </c:pt>
                <c:pt idx="19">
                  <c:v>154.98253511825212</c:v>
                </c:pt>
                <c:pt idx="20">
                  <c:v>119.44928724696793</c:v>
                </c:pt>
                <c:pt idx="21">
                  <c:v>91.486589431631316</c:v>
                </c:pt>
                <c:pt idx="22">
                  <c:v>53.521730432666189</c:v>
                </c:pt>
                <c:pt idx="23">
                  <c:v>27.655789432534391</c:v>
                </c:pt>
                <c:pt idx="24">
                  <c:v>14.520255343442171</c:v>
                </c:pt>
                <c:pt idx="25">
                  <c:v>4.1808200131065369</c:v>
                </c:pt>
                <c:pt idx="26">
                  <c:v>1.2587822035567691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498688"/>
        <c:axId val="254500224"/>
      </c:scatterChart>
      <c:valAx>
        <c:axId val="254498688"/>
        <c:scaling>
          <c:orientation val="minMax"/>
          <c:max val="50"/>
          <c:min val="4"/>
        </c:scaling>
        <c:delete val="0"/>
        <c:axPos val="b"/>
        <c:numFmt formatCode="General" sourceLinked="1"/>
        <c:majorTickMark val="out"/>
        <c:minorTickMark val="none"/>
        <c:tickLblPos val="nextTo"/>
        <c:crossAx val="254500224"/>
        <c:crosses val="autoZero"/>
        <c:crossBetween val="midCat"/>
      </c:valAx>
      <c:valAx>
        <c:axId val="254500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44986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05E-2"/>
          <c:y val="4.2141294838145202E-2"/>
          <c:w val="0.76224781277340403"/>
          <c:h val="0.83261956838728501"/>
        </c:manualLayout>
      </c:layout>
      <c:scatterChart>
        <c:scatterStyle val="lineMarker"/>
        <c:varyColors val="0"/>
        <c:ser>
          <c:idx val="0"/>
          <c:order val="0"/>
          <c:tx>
            <c:v>0</c:v>
          </c:tx>
          <c:xVal>
            <c:numRef>
              <c:f>'(r,h)'!$A$9:$A$35</c:f>
              <c:numCache>
                <c:formatCode>General</c:formatCode>
                <c:ptCount val="27"/>
                <c:pt idx="0">
                  <c:v>4</c:v>
                </c:pt>
                <c:pt idx="1">
                  <c:v>4.0999999999999996</c:v>
                </c:pt>
                <c:pt idx="2">
                  <c:v>4.1999999999999993</c:v>
                </c:pt>
                <c:pt idx="3">
                  <c:v>4.2999999999999989</c:v>
                </c:pt>
                <c:pt idx="4">
                  <c:v>4.3999999999999986</c:v>
                </c:pt>
                <c:pt idx="5">
                  <c:v>4.4999999999999982</c:v>
                </c:pt>
                <c:pt idx="6">
                  <c:v>4.5999999999999979</c:v>
                </c:pt>
                <c:pt idx="7">
                  <c:v>4.6999999999999975</c:v>
                </c:pt>
                <c:pt idx="8">
                  <c:v>4.7999999999999972</c:v>
                </c:pt>
                <c:pt idx="9">
                  <c:v>4.8999999999999968</c:v>
                </c:pt>
                <c:pt idx="10">
                  <c:v>4.9999999999999964</c:v>
                </c:pt>
                <c:pt idx="11">
                  <c:v>5.4999999999999964</c:v>
                </c:pt>
                <c:pt idx="12">
                  <c:v>5.9999999999999964</c:v>
                </c:pt>
                <c:pt idx="13">
                  <c:v>6.4999999999999964</c:v>
                </c:pt>
                <c:pt idx="14">
                  <c:v>6.9999999999999964</c:v>
                </c:pt>
                <c:pt idx="15">
                  <c:v>7.4999999999999964</c:v>
                </c:pt>
                <c:pt idx="16">
                  <c:v>7.9999999999999964</c:v>
                </c:pt>
                <c:pt idx="17">
                  <c:v>8.9999999999999964</c:v>
                </c:pt>
                <c:pt idx="18">
                  <c:v>9.9999999999999964</c:v>
                </c:pt>
                <c:pt idx="19">
                  <c:v>11.999999999999996</c:v>
                </c:pt>
                <c:pt idx="20">
                  <c:v>13.999999999999996</c:v>
                </c:pt>
                <c:pt idx="21">
                  <c:v>15.999999999999996</c:v>
                </c:pt>
                <c:pt idx="22">
                  <c:v>19.999999999999996</c:v>
                </c:pt>
                <c:pt idx="23">
                  <c:v>24.999999999999996</c:v>
                </c:pt>
                <c:pt idx="24">
                  <c:v>29.999999999999996</c:v>
                </c:pt>
                <c:pt idx="25">
                  <c:v>40</c:v>
                </c:pt>
                <c:pt idx="26">
                  <c:v>50</c:v>
                </c:pt>
              </c:numCache>
            </c:numRef>
          </c:xVal>
          <c:yVal>
            <c:numRef>
              <c:f>'(r,h)'!$D$9:$D$35</c:f>
              <c:numCache>
                <c:formatCode>General</c:formatCode>
                <c:ptCount val="27"/>
                <c:pt idx="1">
                  <c:v>153.37240522061796</c:v>
                </c:pt>
                <c:pt idx="2">
                  <c:v>302.00801469055261</c:v>
                </c:pt>
                <c:pt idx="3">
                  <c:v>446.10840319369282</c:v>
                </c:pt>
                <c:pt idx="4">
                  <c:v>585.86415156766975</c:v>
                </c:pt>
                <c:pt idx="5">
                  <c:v>721.45553365087608</c:v>
                </c:pt>
                <c:pt idx="6">
                  <c:v>853.05316216894971</c:v>
                </c:pt>
                <c:pt idx="7">
                  <c:v>980.81859447772297</c:v>
                </c:pt>
                <c:pt idx="8">
                  <c:v>1104.9048995541411</c:v>
                </c:pt>
                <c:pt idx="9">
                  <c:v>1225.4571879318235</c:v>
                </c:pt>
                <c:pt idx="10">
                  <c:v>1342.613106458914</c:v>
                </c:pt>
                <c:pt idx="11">
                  <c:v>1882.9203822976783</c:v>
                </c:pt>
                <c:pt idx="12">
                  <c:v>2355.1569618834565</c:v>
                </c:pt>
                <c:pt idx="13">
                  <c:v>2770.4644798443505</c:v>
                </c:pt>
                <c:pt idx="14">
                  <c:v>3137.6886305301873</c:v>
                </c:pt>
                <c:pt idx="15">
                  <c:v>3463.9444510648141</c:v>
                </c:pt>
                <c:pt idx="16">
                  <c:v>3755.0232244342478</c:v>
                </c:pt>
                <c:pt idx="17">
                  <c:v>4251.7023867155331</c:v>
                </c:pt>
                <c:pt idx="18">
                  <c:v>4654.800028486412</c:v>
                </c:pt>
                <c:pt idx="19">
                  <c:v>5265.4544915799161</c:v>
                </c:pt>
                <c:pt idx="20">
                  <c:v>5688.306618906724</c:v>
                </c:pt>
                <c:pt idx="21">
                  <c:v>5988.2317516491166</c:v>
                </c:pt>
                <c:pt idx="22">
                  <c:v>6373.4977380782693</c:v>
                </c:pt>
                <c:pt idx="23">
                  <c:v>6623.6140893828851</c:v>
                </c:pt>
                <c:pt idx="24">
                  <c:v>6746.7784636239612</c:v>
                </c:pt>
                <c:pt idx="25">
                  <c:v>6852.3784948577049</c:v>
                </c:pt>
                <c:pt idx="26">
                  <c:v>6881.9586870165895</c:v>
                </c:pt>
              </c:numCache>
            </c:numRef>
          </c:yVal>
          <c:smooth val="0"/>
        </c:ser>
        <c:ser>
          <c:idx val="1"/>
          <c:order val="1"/>
          <c:tx>
            <c:v>1</c:v>
          </c:tx>
          <c:xVal>
            <c:numRef>
              <c:f>'(r,h)'!$A$9:$A$35</c:f>
              <c:numCache>
                <c:formatCode>General</c:formatCode>
                <c:ptCount val="27"/>
                <c:pt idx="0">
                  <c:v>4</c:v>
                </c:pt>
                <c:pt idx="1">
                  <c:v>4.0999999999999996</c:v>
                </c:pt>
                <c:pt idx="2">
                  <c:v>4.1999999999999993</c:v>
                </c:pt>
                <c:pt idx="3">
                  <c:v>4.2999999999999989</c:v>
                </c:pt>
                <c:pt idx="4">
                  <c:v>4.3999999999999986</c:v>
                </c:pt>
                <c:pt idx="5">
                  <c:v>4.4999999999999982</c:v>
                </c:pt>
                <c:pt idx="6">
                  <c:v>4.5999999999999979</c:v>
                </c:pt>
                <c:pt idx="7">
                  <c:v>4.6999999999999975</c:v>
                </c:pt>
                <c:pt idx="8">
                  <c:v>4.7999999999999972</c:v>
                </c:pt>
                <c:pt idx="9">
                  <c:v>4.8999999999999968</c:v>
                </c:pt>
                <c:pt idx="10">
                  <c:v>4.9999999999999964</c:v>
                </c:pt>
                <c:pt idx="11">
                  <c:v>5.4999999999999964</c:v>
                </c:pt>
                <c:pt idx="12">
                  <c:v>5.9999999999999964</c:v>
                </c:pt>
                <c:pt idx="13">
                  <c:v>6.4999999999999964</c:v>
                </c:pt>
                <c:pt idx="14">
                  <c:v>6.9999999999999964</c:v>
                </c:pt>
                <c:pt idx="15">
                  <c:v>7.4999999999999964</c:v>
                </c:pt>
                <c:pt idx="16">
                  <c:v>7.9999999999999964</c:v>
                </c:pt>
                <c:pt idx="17">
                  <c:v>8.9999999999999964</c:v>
                </c:pt>
                <c:pt idx="18">
                  <c:v>9.9999999999999964</c:v>
                </c:pt>
                <c:pt idx="19">
                  <c:v>11.999999999999996</c:v>
                </c:pt>
                <c:pt idx="20">
                  <c:v>13.999999999999996</c:v>
                </c:pt>
                <c:pt idx="21">
                  <c:v>15.999999999999996</c:v>
                </c:pt>
                <c:pt idx="22">
                  <c:v>19.999999999999996</c:v>
                </c:pt>
                <c:pt idx="23">
                  <c:v>24.999999999999996</c:v>
                </c:pt>
                <c:pt idx="24">
                  <c:v>29.999999999999996</c:v>
                </c:pt>
                <c:pt idx="25">
                  <c:v>40</c:v>
                </c:pt>
                <c:pt idx="26">
                  <c:v>50</c:v>
                </c:pt>
              </c:numCache>
            </c:numRef>
          </c:xVal>
          <c:yVal>
            <c:numRef>
              <c:f>'(r,h)'!$J$9:$J$35</c:f>
              <c:numCache>
                <c:formatCode>General</c:formatCode>
                <c:ptCount val="27"/>
                <c:pt idx="1">
                  <c:v>51.397155729426174</c:v>
                </c:pt>
                <c:pt idx="2">
                  <c:v>102.71443492097822</c:v>
                </c:pt>
                <c:pt idx="3">
                  <c:v>153.91306390780767</c:v>
                </c:pt>
                <c:pt idx="4">
                  <c:v>204.95668778782363</c:v>
                </c:pt>
                <c:pt idx="5">
                  <c:v>255.81129662160726</c:v>
                </c:pt>
                <c:pt idx="6">
                  <c:v>306.44514758188512</c:v>
                </c:pt>
                <c:pt idx="7">
                  <c:v>356.82868403260215</c:v>
                </c:pt>
                <c:pt idx="8">
                  <c:v>406.93445241687658</c:v>
                </c:pt>
                <c:pt idx="9">
                  <c:v>456.73701773845187</c:v>
                </c:pt>
                <c:pt idx="10">
                  <c:v>506.21287833142128</c:v>
                </c:pt>
                <c:pt idx="11">
                  <c:v>747.82720955639638</c:v>
                </c:pt>
                <c:pt idx="12">
                  <c:v>978.78167958236554</c:v>
                </c:pt>
                <c:pt idx="13">
                  <c:v>1197.806508138257</c:v>
                </c:pt>
                <c:pt idx="14">
                  <c:v>1404.2728723722762</c:v>
                </c:pt>
                <c:pt idx="15">
                  <c:v>1598.015367250292</c:v>
                </c:pt>
                <c:pt idx="16">
                  <c:v>1779.1927654799067</c:v>
                </c:pt>
                <c:pt idx="17">
                  <c:v>2105.7860694342894</c:v>
                </c:pt>
                <c:pt idx="18">
                  <c:v>2388.1806301703141</c:v>
                </c:pt>
                <c:pt idx="19">
                  <c:v>2843.2318456474691</c:v>
                </c:pt>
                <c:pt idx="20">
                  <c:v>3180.0008122063132</c:v>
                </c:pt>
                <c:pt idx="21">
                  <c:v>3429.7692840778063</c:v>
                </c:pt>
                <c:pt idx="22">
                  <c:v>3762.5662449238666</c:v>
                </c:pt>
                <c:pt idx="23">
                  <c:v>3987.3947754717756</c:v>
                </c:pt>
                <c:pt idx="24">
                  <c:v>4101.2416263190726</c:v>
                </c:pt>
                <c:pt idx="25">
                  <c:v>4200.556063467272</c:v>
                </c:pt>
                <c:pt idx="26">
                  <c:v>4228.9144063751373</c:v>
                </c:pt>
              </c:numCache>
            </c:numRef>
          </c:yVal>
          <c:smooth val="0"/>
        </c:ser>
        <c:ser>
          <c:idx val="2"/>
          <c:order val="2"/>
          <c:tx>
            <c:v>2</c:v>
          </c:tx>
          <c:xVal>
            <c:numRef>
              <c:f>'(r,h)'!$A$9:$A$35</c:f>
              <c:numCache>
                <c:formatCode>General</c:formatCode>
                <c:ptCount val="27"/>
                <c:pt idx="0">
                  <c:v>4</c:v>
                </c:pt>
                <c:pt idx="1">
                  <c:v>4.0999999999999996</c:v>
                </c:pt>
                <c:pt idx="2">
                  <c:v>4.1999999999999993</c:v>
                </c:pt>
                <c:pt idx="3">
                  <c:v>4.2999999999999989</c:v>
                </c:pt>
                <c:pt idx="4">
                  <c:v>4.3999999999999986</c:v>
                </c:pt>
                <c:pt idx="5">
                  <c:v>4.4999999999999982</c:v>
                </c:pt>
                <c:pt idx="6">
                  <c:v>4.5999999999999979</c:v>
                </c:pt>
                <c:pt idx="7">
                  <c:v>4.6999999999999975</c:v>
                </c:pt>
                <c:pt idx="8">
                  <c:v>4.7999999999999972</c:v>
                </c:pt>
                <c:pt idx="9">
                  <c:v>4.8999999999999968</c:v>
                </c:pt>
                <c:pt idx="10">
                  <c:v>4.9999999999999964</c:v>
                </c:pt>
                <c:pt idx="11">
                  <c:v>5.4999999999999964</c:v>
                </c:pt>
                <c:pt idx="12">
                  <c:v>5.9999999999999964</c:v>
                </c:pt>
                <c:pt idx="13">
                  <c:v>6.4999999999999964</c:v>
                </c:pt>
                <c:pt idx="14">
                  <c:v>6.9999999999999964</c:v>
                </c:pt>
                <c:pt idx="15">
                  <c:v>7.4999999999999964</c:v>
                </c:pt>
                <c:pt idx="16">
                  <c:v>7.9999999999999964</c:v>
                </c:pt>
                <c:pt idx="17">
                  <c:v>8.9999999999999964</c:v>
                </c:pt>
                <c:pt idx="18">
                  <c:v>9.9999999999999964</c:v>
                </c:pt>
                <c:pt idx="19">
                  <c:v>11.999999999999996</c:v>
                </c:pt>
                <c:pt idx="20">
                  <c:v>13.999999999999996</c:v>
                </c:pt>
                <c:pt idx="21">
                  <c:v>15.999999999999996</c:v>
                </c:pt>
                <c:pt idx="22">
                  <c:v>19.999999999999996</c:v>
                </c:pt>
                <c:pt idx="23">
                  <c:v>24.999999999999996</c:v>
                </c:pt>
                <c:pt idx="24">
                  <c:v>29.999999999999996</c:v>
                </c:pt>
                <c:pt idx="25">
                  <c:v>40</c:v>
                </c:pt>
                <c:pt idx="26">
                  <c:v>50</c:v>
                </c:pt>
              </c:numCache>
            </c:numRef>
          </c:xVal>
          <c:yVal>
            <c:numRef>
              <c:f>'(r,h)'!$M$9:$M$35</c:f>
              <c:numCache>
                <c:formatCode>General</c:formatCode>
                <c:ptCount val="27"/>
                <c:pt idx="1">
                  <c:v>27.580068890415657</c:v>
                </c:pt>
                <c:pt idx="2">
                  <c:v>55.350571648020889</c:v>
                </c:pt>
                <c:pt idx="3">
                  <c:v>83.289995354020249</c:v>
                </c:pt>
                <c:pt idx="4">
                  <c:v>111.3774324261331</c:v>
                </c:pt>
                <c:pt idx="5">
                  <c:v>139.59259366599068</c:v>
                </c:pt>
                <c:pt idx="6">
                  <c:v>167.91581853354995</c:v>
                </c:pt>
                <c:pt idx="7">
                  <c:v>196.32808280711433</c:v>
                </c:pt>
                <c:pt idx="8">
                  <c:v>224.81100379002248</c:v>
                </c:pt>
                <c:pt idx="9">
                  <c:v>253.3468432260014</c:v>
                </c:pt>
                <c:pt idx="10">
                  <c:v>281.91850808473652</c:v>
                </c:pt>
                <c:pt idx="11">
                  <c:v>424.61538399981748</c:v>
                </c:pt>
                <c:pt idx="12">
                  <c:v>566.03837128382077</c:v>
                </c:pt>
                <c:pt idx="13">
                  <c:v>704.73909714159345</c:v>
                </c:pt>
                <c:pt idx="14">
                  <c:v>839.60658112374949</c:v>
                </c:pt>
                <c:pt idx="15">
                  <c:v>969.82311384152638</c:v>
                </c:pt>
                <c:pt idx="16">
                  <c:v>1094.8183525286784</c:v>
                </c:pt>
                <c:pt idx="17">
                  <c:v>1327.7755936728865</c:v>
                </c:pt>
                <c:pt idx="18">
                  <c:v>1537.4683594048674</c:v>
                </c:pt>
                <c:pt idx="19">
                  <c:v>1890.4620950577646</c:v>
                </c:pt>
                <c:pt idx="20">
                  <c:v>2164.8939174229845</c:v>
                </c:pt>
                <c:pt idx="21">
                  <c:v>2375.8297941015835</c:v>
                </c:pt>
                <c:pt idx="22">
                  <c:v>2665.8464338301783</c:v>
                </c:pt>
                <c:pt idx="23">
                  <c:v>2868.7902334931796</c:v>
                </c:pt>
                <c:pt idx="24">
                  <c:v>2974.2303454331209</c:v>
                </c:pt>
                <c:pt idx="25">
                  <c:v>3067.7357222158644</c:v>
                </c:pt>
                <c:pt idx="26">
                  <c:v>3094.9337332991809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546688"/>
        <c:axId val="254548224"/>
      </c:scatterChart>
      <c:valAx>
        <c:axId val="254546688"/>
        <c:scaling>
          <c:orientation val="minMax"/>
          <c:max val="50"/>
          <c:min val="4"/>
        </c:scaling>
        <c:delete val="0"/>
        <c:axPos val="b"/>
        <c:numFmt formatCode="General" sourceLinked="1"/>
        <c:majorTickMark val="out"/>
        <c:minorTickMark val="none"/>
        <c:tickLblPos val="nextTo"/>
        <c:crossAx val="254548224"/>
        <c:crosses val="autoZero"/>
        <c:crossBetween val="midCat"/>
      </c:valAx>
      <c:valAx>
        <c:axId val="254548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45466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'(r,h)'!$A$39:$A$47</c:f>
              <c:numCache>
                <c:formatCode>General</c:formatCode>
                <c:ptCount val="9"/>
              </c:numCache>
            </c:numRef>
          </c:xVal>
          <c:yVal>
            <c:numRef>
              <c:f>'(r,h)'!$C$39:$C$47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584704"/>
        <c:axId val="254586240"/>
      </c:scatterChart>
      <c:valAx>
        <c:axId val="25458470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254586240"/>
        <c:crosses val="autoZero"/>
        <c:crossBetween val="midCat"/>
      </c:valAx>
      <c:valAx>
        <c:axId val="254586240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45847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1cm</a:t>
            </a:r>
            <a:r>
              <a:rPr lang="ja-JP" altLang="en-US"/>
              <a:t>汚染土壌</a:t>
            </a:r>
            <a:r>
              <a:rPr lang="en-US" altLang="ja-JP"/>
              <a:t>-</a:t>
            </a:r>
            <a:r>
              <a:rPr lang="ja-JP" altLang="en-US"/>
              <a:t>非汚染土壌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6159603645050001E-2"/>
          <c:y val="0.23023518441773699"/>
          <c:w val="0.82876549465970195"/>
          <c:h val="0.66768091755244696"/>
        </c:manualLayout>
      </c:layout>
      <c:scatterChart>
        <c:scatterStyle val="lineMarker"/>
        <c:varyColors val="0"/>
        <c:ser>
          <c:idx val="0"/>
          <c:order val="0"/>
          <c:tx>
            <c:strRef>
              <c:f>実測値!$C$3</c:f>
              <c:strCache>
                <c:ptCount val="1"/>
                <c:pt idx="0">
                  <c:v>① (r= 7.75)</c:v>
                </c:pt>
              </c:strCache>
            </c:strRef>
          </c:tx>
          <c:spPr>
            <a:ln w="47625">
              <a:noFill/>
            </a:ln>
          </c:spPr>
          <c:xVal>
            <c:numRef>
              <c:f>実測値!$P$4:$P$11</c:f>
              <c:numCache>
                <c:formatCode>General</c:formatCode>
                <c:ptCount val="8"/>
                <c:pt idx="0">
                  <c:v>128.04</c:v>
                </c:pt>
                <c:pt idx="1">
                  <c:v>81.449999999999989</c:v>
                </c:pt>
                <c:pt idx="2">
                  <c:v>33.520000000000003</c:v>
                </c:pt>
                <c:pt idx="3">
                  <c:v>24.130000000000003</c:v>
                </c:pt>
                <c:pt idx="4">
                  <c:v>34.19</c:v>
                </c:pt>
                <c:pt idx="5">
                  <c:v>16.760000000000002</c:v>
                </c:pt>
                <c:pt idx="6">
                  <c:v>1.6799999999999997</c:v>
                </c:pt>
                <c:pt idx="7">
                  <c:v>10.060000000000002</c:v>
                </c:pt>
              </c:numCache>
            </c:numRef>
          </c:xVal>
          <c:yVal>
            <c:numRef>
              <c:f>(実測値!$M$4:$M$11,実測値!$N$15:$N$22)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239.66</c:v>
                </c:pt>
                <c:pt idx="9">
                  <c:v>179.33</c:v>
                </c:pt>
                <c:pt idx="10">
                  <c:v>116.31</c:v>
                </c:pt>
                <c:pt idx="11">
                  <c:v>104.25</c:v>
                </c:pt>
                <c:pt idx="12">
                  <c:v>80.78</c:v>
                </c:pt>
                <c:pt idx="13">
                  <c:v>78.77</c:v>
                </c:pt>
                <c:pt idx="14">
                  <c:v>65.03</c:v>
                </c:pt>
                <c:pt idx="15">
                  <c:v>59.33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実測値!$C$14</c:f>
              <c:strCache>
                <c:ptCount val="1"/>
                <c:pt idx="0">
                  <c:v>② (r= 14.00)</c:v>
                </c:pt>
              </c:strCache>
            </c:strRef>
          </c:tx>
          <c:spPr>
            <a:ln w="47625">
              <a:noFill/>
            </a:ln>
          </c:spPr>
          <c:xVal>
            <c:numRef>
              <c:f>実測値!$P$15:$P$22</c:f>
              <c:numCache>
                <c:formatCode>General</c:formatCode>
                <c:ptCount val="8"/>
                <c:pt idx="0">
                  <c:v>197.76</c:v>
                </c:pt>
                <c:pt idx="1">
                  <c:v>137.43</c:v>
                </c:pt>
                <c:pt idx="2">
                  <c:v>74.41</c:v>
                </c:pt>
                <c:pt idx="3">
                  <c:v>62.35</c:v>
                </c:pt>
                <c:pt idx="4">
                  <c:v>52.620000000000005</c:v>
                </c:pt>
                <c:pt idx="5">
                  <c:v>50.61</c:v>
                </c:pt>
                <c:pt idx="6">
                  <c:v>32.520000000000003</c:v>
                </c:pt>
                <c:pt idx="7">
                  <c:v>26.82</c:v>
                </c:pt>
              </c:numCache>
            </c:numRef>
          </c:xVal>
          <c:yVal>
            <c:numRef>
              <c:f>(実測値!$M$15:$M$22,実測値!$M$26:$M$33,実測値!$M$37:$M$44)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実測値!$C$25</c:f>
              <c:strCache>
                <c:ptCount val="1"/>
                <c:pt idx="0">
                  <c:v>③ (r= 18.25)</c:v>
                </c:pt>
              </c:strCache>
            </c:strRef>
          </c:tx>
          <c:spPr>
            <a:ln w="47625">
              <a:noFill/>
            </a:ln>
          </c:spPr>
          <c:xVal>
            <c:numRef>
              <c:f>実測値!$P$26:$P$33</c:f>
              <c:numCache>
                <c:formatCode>General</c:formatCode>
                <c:ptCount val="8"/>
                <c:pt idx="0">
                  <c:v>230.60999999999999</c:v>
                </c:pt>
                <c:pt idx="1">
                  <c:v>151.16999999999999</c:v>
                </c:pt>
                <c:pt idx="2">
                  <c:v>96.87</c:v>
                </c:pt>
                <c:pt idx="3">
                  <c:v>82.460000000000008</c:v>
                </c:pt>
                <c:pt idx="4">
                  <c:v>66.37</c:v>
                </c:pt>
                <c:pt idx="5">
                  <c:v>66.7</c:v>
                </c:pt>
                <c:pt idx="6">
                  <c:v>36.880000000000003</c:v>
                </c:pt>
                <c:pt idx="7">
                  <c:v>32.520000000000003</c:v>
                </c:pt>
              </c:numCache>
            </c:numRef>
          </c:xVal>
          <c:yVal>
            <c:numRef>
              <c:f>(実測値!$M$26:$M$33,実測値!$M$37:$M$44)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実測値!$C$36</c:f>
              <c:strCache>
                <c:ptCount val="1"/>
                <c:pt idx="0">
                  <c:v>④ (r= 26.50)</c:v>
                </c:pt>
              </c:strCache>
            </c:strRef>
          </c:tx>
          <c:spPr>
            <a:ln w="47625">
              <a:noFill/>
            </a:ln>
          </c:spPr>
          <c:xVal>
            <c:numRef>
              <c:f>実測値!$P$37:$P$44</c:f>
              <c:numCache>
                <c:formatCode>General</c:formatCode>
                <c:ptCount val="8"/>
                <c:pt idx="0">
                  <c:v>235.42999999999998</c:v>
                </c:pt>
                <c:pt idx="1">
                  <c:v>192.73999999999998</c:v>
                </c:pt>
                <c:pt idx="2">
                  <c:v>111.43</c:v>
                </c:pt>
                <c:pt idx="3">
                  <c:v>90.5</c:v>
                </c:pt>
                <c:pt idx="4">
                  <c:v>92.17</c:v>
                </c:pt>
                <c:pt idx="5">
                  <c:v>73.070000000000007</c:v>
                </c:pt>
                <c:pt idx="6">
                  <c:v>51.160000000000004</c:v>
                </c:pt>
                <c:pt idx="7">
                  <c:v>47.940000000000005</c:v>
                </c:pt>
              </c:numCache>
            </c:numRef>
          </c:xVal>
          <c:yVal>
            <c:numRef>
              <c:f>実測値!$M$37:$M$44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687872"/>
        <c:axId val="254694144"/>
      </c:scatterChart>
      <c:valAx>
        <c:axId val="254687872"/>
        <c:scaling>
          <c:orientation val="minMax"/>
          <c:max val="300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 sz="1400"/>
                  <a:t>CPM</a:t>
                </a:r>
                <a:endParaRPr lang="ja-JP" altLang="en-US" sz="14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4694144"/>
        <c:crosses val="autoZero"/>
        <c:crossBetween val="midCat"/>
      </c:valAx>
      <c:valAx>
        <c:axId val="254694144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 sz="1400"/>
                  <a:t>Depth</a:t>
                </a:r>
                <a:r>
                  <a:rPr lang="en-US" altLang="ja-JP" sz="1400" baseline="0"/>
                  <a:t> (cm)</a:t>
                </a:r>
                <a:endParaRPr lang="ja-JP" altLang="en-US" sz="14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46878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1883977705034097"/>
          <c:y val="0.58719519270617504"/>
          <c:w val="0.16655348137662601"/>
          <c:h val="0.211399088271860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1cm</a:t>
            </a:r>
            <a:r>
              <a:rPr lang="ja-JP" altLang="en-US"/>
              <a:t>汚染土壌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6159603645050001E-2"/>
          <c:y val="0.23023518441773699"/>
          <c:w val="0.82876549465970195"/>
          <c:h val="0.66768091755244696"/>
        </c:manualLayout>
      </c:layout>
      <c:scatterChart>
        <c:scatterStyle val="lineMarker"/>
        <c:varyColors val="0"/>
        <c:ser>
          <c:idx val="0"/>
          <c:order val="0"/>
          <c:tx>
            <c:strRef>
              <c:f>実測値!$C$3</c:f>
              <c:strCache>
                <c:ptCount val="1"/>
                <c:pt idx="0">
                  <c:v>① (r= 7.75)</c:v>
                </c:pt>
              </c:strCache>
            </c:strRef>
          </c:tx>
          <c:spPr>
            <a:ln w="47625">
              <a:noFill/>
            </a:ln>
          </c:spPr>
          <c:xVal>
            <c:numRef>
              <c:f>実測値!$N$4:$N$11</c:f>
              <c:numCache>
                <c:formatCode>General</c:formatCode>
                <c:ptCount val="8"/>
                <c:pt idx="0">
                  <c:v>169.94</c:v>
                </c:pt>
                <c:pt idx="1">
                  <c:v>123.35</c:v>
                </c:pt>
                <c:pt idx="2">
                  <c:v>75.42</c:v>
                </c:pt>
                <c:pt idx="3">
                  <c:v>66.03</c:v>
                </c:pt>
                <c:pt idx="4">
                  <c:v>62.35</c:v>
                </c:pt>
                <c:pt idx="5">
                  <c:v>44.92</c:v>
                </c:pt>
                <c:pt idx="6">
                  <c:v>34.19</c:v>
                </c:pt>
                <c:pt idx="7">
                  <c:v>42.57</c:v>
                </c:pt>
              </c:numCache>
            </c:numRef>
          </c:xVal>
          <c:yVal>
            <c:numRef>
              <c:f>(実測値!$M$4:$M$11,実測値!$N$15:$N$22)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239.66</c:v>
                </c:pt>
                <c:pt idx="9">
                  <c:v>179.33</c:v>
                </c:pt>
                <c:pt idx="10">
                  <c:v>116.31</c:v>
                </c:pt>
                <c:pt idx="11">
                  <c:v>104.25</c:v>
                </c:pt>
                <c:pt idx="12">
                  <c:v>80.78</c:v>
                </c:pt>
                <c:pt idx="13">
                  <c:v>78.77</c:v>
                </c:pt>
                <c:pt idx="14">
                  <c:v>65.03</c:v>
                </c:pt>
                <c:pt idx="15">
                  <c:v>59.33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実測値!$C$14</c:f>
              <c:strCache>
                <c:ptCount val="1"/>
                <c:pt idx="0">
                  <c:v>② (r= 14.00)</c:v>
                </c:pt>
              </c:strCache>
            </c:strRef>
          </c:tx>
          <c:spPr>
            <a:ln w="47625">
              <a:noFill/>
            </a:ln>
          </c:spPr>
          <c:xVal>
            <c:numRef>
              <c:f>実測値!$N$15:$N$22</c:f>
              <c:numCache>
                <c:formatCode>General</c:formatCode>
                <c:ptCount val="8"/>
                <c:pt idx="0">
                  <c:v>239.66</c:v>
                </c:pt>
                <c:pt idx="1">
                  <c:v>179.33</c:v>
                </c:pt>
                <c:pt idx="2">
                  <c:v>116.31</c:v>
                </c:pt>
                <c:pt idx="3">
                  <c:v>104.25</c:v>
                </c:pt>
                <c:pt idx="4">
                  <c:v>80.78</c:v>
                </c:pt>
                <c:pt idx="5">
                  <c:v>78.77</c:v>
                </c:pt>
                <c:pt idx="6">
                  <c:v>65.03</c:v>
                </c:pt>
                <c:pt idx="7">
                  <c:v>59.33</c:v>
                </c:pt>
              </c:numCache>
            </c:numRef>
          </c:xVal>
          <c:yVal>
            <c:numRef>
              <c:f>(実測値!$M$15:$M$22,実測値!$M$26:$M$33,実測値!$M$37:$M$44)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実測値!$C$25</c:f>
              <c:strCache>
                <c:ptCount val="1"/>
                <c:pt idx="0">
                  <c:v>③ (r= 18.25)</c:v>
                </c:pt>
              </c:strCache>
            </c:strRef>
          </c:tx>
          <c:spPr>
            <a:ln w="47625">
              <a:noFill/>
            </a:ln>
          </c:spPr>
          <c:xVal>
            <c:numRef>
              <c:f>実測値!$N$26:$N$33</c:f>
              <c:numCache>
                <c:formatCode>General</c:formatCode>
                <c:ptCount val="8"/>
                <c:pt idx="0">
                  <c:v>272.51</c:v>
                </c:pt>
                <c:pt idx="1">
                  <c:v>193.07</c:v>
                </c:pt>
                <c:pt idx="2">
                  <c:v>138.77000000000001</c:v>
                </c:pt>
                <c:pt idx="3">
                  <c:v>124.36</c:v>
                </c:pt>
                <c:pt idx="4">
                  <c:v>94.53</c:v>
                </c:pt>
                <c:pt idx="5">
                  <c:v>94.86</c:v>
                </c:pt>
                <c:pt idx="6">
                  <c:v>69.39</c:v>
                </c:pt>
                <c:pt idx="7">
                  <c:v>65.03</c:v>
                </c:pt>
              </c:numCache>
            </c:numRef>
          </c:xVal>
          <c:yVal>
            <c:numRef>
              <c:f>(実測値!$M$26:$M$33,実測値!$M$37:$M$44)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実測値!$C$36</c:f>
              <c:strCache>
                <c:ptCount val="1"/>
                <c:pt idx="0">
                  <c:v>④ (r= 26.50)</c:v>
                </c:pt>
              </c:strCache>
            </c:strRef>
          </c:tx>
          <c:spPr>
            <a:ln w="47625">
              <a:noFill/>
            </a:ln>
          </c:spPr>
          <c:xVal>
            <c:numRef>
              <c:f>実測値!$N$37:$N$44</c:f>
              <c:numCache>
                <c:formatCode>General</c:formatCode>
                <c:ptCount val="8"/>
                <c:pt idx="0">
                  <c:v>277.33</c:v>
                </c:pt>
                <c:pt idx="1">
                  <c:v>234.64</c:v>
                </c:pt>
                <c:pt idx="2">
                  <c:v>153.33000000000001</c:v>
                </c:pt>
                <c:pt idx="3">
                  <c:v>132.4</c:v>
                </c:pt>
                <c:pt idx="4">
                  <c:v>120.33</c:v>
                </c:pt>
                <c:pt idx="5">
                  <c:v>101.23</c:v>
                </c:pt>
                <c:pt idx="6">
                  <c:v>83.67</c:v>
                </c:pt>
                <c:pt idx="7">
                  <c:v>80.45</c:v>
                </c:pt>
              </c:numCache>
            </c:numRef>
          </c:xVal>
          <c:yVal>
            <c:numRef>
              <c:f>実測値!$M$37:$M$44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721408"/>
        <c:axId val="254727680"/>
      </c:scatterChart>
      <c:valAx>
        <c:axId val="25472140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 sz="1400"/>
                  <a:t>CPM</a:t>
                </a:r>
                <a:endParaRPr lang="ja-JP" altLang="en-US" sz="14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4727680"/>
        <c:crosses val="autoZero"/>
        <c:crossBetween val="midCat"/>
      </c:valAx>
      <c:valAx>
        <c:axId val="254727680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 sz="1400"/>
                  <a:t>Depth</a:t>
                </a:r>
                <a:r>
                  <a:rPr lang="en-US" altLang="ja-JP" sz="1400" baseline="0"/>
                  <a:t> (cm)</a:t>
                </a:r>
                <a:endParaRPr lang="ja-JP" altLang="en-US" sz="14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4721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1883977705034097"/>
          <c:y val="0.58719519270617504"/>
          <c:w val="0.16655348137662601"/>
          <c:h val="0.211399088271860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val>
            <c:numRef>
              <c:f>実測値!$O$4:$O$11</c:f>
              <c:numCache>
                <c:formatCode>General</c:formatCode>
                <c:ptCount val="8"/>
                <c:pt idx="0">
                  <c:v>41.9</c:v>
                </c:pt>
                <c:pt idx="1">
                  <c:v>41.9</c:v>
                </c:pt>
                <c:pt idx="2">
                  <c:v>41.9</c:v>
                </c:pt>
                <c:pt idx="3">
                  <c:v>41.9</c:v>
                </c:pt>
                <c:pt idx="4">
                  <c:v>28.16</c:v>
                </c:pt>
                <c:pt idx="5">
                  <c:v>28.16</c:v>
                </c:pt>
                <c:pt idx="6">
                  <c:v>32.51</c:v>
                </c:pt>
                <c:pt idx="7">
                  <c:v>32.51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883328"/>
        <c:axId val="254884864"/>
      </c:barChart>
      <c:catAx>
        <c:axId val="254883328"/>
        <c:scaling>
          <c:orientation val="maxMin"/>
        </c:scaling>
        <c:delete val="0"/>
        <c:axPos val="l"/>
        <c:majorTickMark val="out"/>
        <c:minorTickMark val="none"/>
        <c:tickLblPos val="nextTo"/>
        <c:crossAx val="254884864"/>
        <c:crosses val="autoZero"/>
        <c:auto val="1"/>
        <c:lblAlgn val="ctr"/>
        <c:lblOffset val="100"/>
        <c:noMultiLvlLbl val="0"/>
      </c:catAx>
      <c:valAx>
        <c:axId val="25488486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54883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13" Type="http://schemas.openxmlformats.org/officeDocument/2006/relationships/chart" Target="../charts/chart19.xml"/><Relationship Id="rId3" Type="http://schemas.openxmlformats.org/officeDocument/2006/relationships/chart" Target="../charts/chart12.xml"/><Relationship Id="rId7" Type="http://schemas.openxmlformats.org/officeDocument/2006/relationships/image" Target="../media/image3.png"/><Relationship Id="rId12" Type="http://schemas.openxmlformats.org/officeDocument/2006/relationships/chart" Target="../charts/chart18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.png"/><Relationship Id="rId11" Type="http://schemas.openxmlformats.org/officeDocument/2006/relationships/chart" Target="../charts/chart17.xml"/><Relationship Id="rId5" Type="http://schemas.openxmlformats.org/officeDocument/2006/relationships/image" Target="../media/image1.png"/><Relationship Id="rId10" Type="http://schemas.openxmlformats.org/officeDocument/2006/relationships/chart" Target="../charts/chart16.xml"/><Relationship Id="rId4" Type="http://schemas.openxmlformats.org/officeDocument/2006/relationships/chart" Target="../charts/chart13.xml"/><Relationship Id="rId9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90487</xdr:colOff>
      <xdr:row>11</xdr:row>
      <xdr:rowOff>14287</xdr:rowOff>
    </xdr:from>
    <xdr:to>
      <xdr:col>18</xdr:col>
      <xdr:colOff>128587</xdr:colOff>
      <xdr:row>27</xdr:row>
      <xdr:rowOff>14287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76200</xdr:colOff>
      <xdr:row>11</xdr:row>
      <xdr:rowOff>0</xdr:rowOff>
    </xdr:from>
    <xdr:to>
      <xdr:col>25</xdr:col>
      <xdr:colOff>114300</xdr:colOff>
      <xdr:row>27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138112</xdr:colOff>
      <xdr:row>11</xdr:row>
      <xdr:rowOff>33337</xdr:rowOff>
    </xdr:from>
    <xdr:to>
      <xdr:col>10</xdr:col>
      <xdr:colOff>176212</xdr:colOff>
      <xdr:row>27</xdr:row>
      <xdr:rowOff>33337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314325</xdr:colOff>
      <xdr:row>0</xdr:row>
      <xdr:rowOff>38099</xdr:rowOff>
    </xdr:from>
    <xdr:to>
      <xdr:col>18</xdr:col>
      <xdr:colOff>581025</xdr:colOff>
      <xdr:row>5</xdr:row>
      <xdr:rowOff>85724</xdr:rowOff>
    </xdr:to>
    <xdr:sp macro="" textlink="">
      <xdr:nvSpPr>
        <xdr:cNvPr id="14" name="テキスト ボックス 13"/>
        <xdr:cNvSpPr txBox="1"/>
      </xdr:nvSpPr>
      <xdr:spPr>
        <a:xfrm>
          <a:off x="9410700" y="38099"/>
          <a:ext cx="2857500" cy="1038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(8.5)</a:t>
          </a:r>
        </a:p>
        <a:p>
          <a:r>
            <a:rPr kumimoji="1" lang="en-US" altLang="ja-JP" sz="1100"/>
            <a:t>p</a:t>
          </a:r>
          <a:r>
            <a:rPr kumimoji="1" lang="ja-JP" altLang="en-US" sz="1100"/>
            <a:t>をどう扱うかは今後の課題。</a:t>
          </a:r>
          <a:endParaRPr kumimoji="1" lang="en-US" altLang="ja-JP" sz="1100"/>
        </a:p>
        <a:p>
          <a:r>
            <a:rPr kumimoji="1" lang="ja-JP" altLang="en-US" sz="1100"/>
            <a:t>ここではとりあえず、適当に入力してある。</a:t>
          </a:r>
          <a:endParaRPr kumimoji="1" lang="en-US" altLang="ja-JP" sz="1100"/>
        </a:p>
        <a:p>
          <a:r>
            <a:rPr kumimoji="1" lang="en-US" altLang="ja-JP" sz="1100"/>
            <a:t>p[Bq/m^2]--&gt;p[Bg/kg] </a:t>
          </a:r>
          <a:r>
            <a:rPr kumimoji="1" lang="ja-JP" altLang="en-US" sz="1100"/>
            <a:t>あるいは</a:t>
          </a:r>
          <a:r>
            <a:rPr kumimoji="1" lang="en-US" altLang="ja-JP" sz="1100"/>
            <a:t>p[cpm]</a:t>
          </a:r>
        </a:p>
        <a:p>
          <a:r>
            <a:rPr kumimoji="1" lang="en-US" altLang="ja-JP" sz="1100"/>
            <a:t>μ=7</a:t>
          </a:r>
          <a:r>
            <a:rPr kumimoji="1" lang="ja-JP" altLang="en-US" sz="1100"/>
            <a:t>としたが、これも要検討</a:t>
          </a:r>
        </a:p>
      </xdr:txBody>
    </xdr:sp>
    <xdr:clientData/>
  </xdr:twoCellAnchor>
  <xdr:twoCellAnchor>
    <xdr:from>
      <xdr:col>12</xdr:col>
      <xdr:colOff>304800</xdr:colOff>
      <xdr:row>27</xdr:row>
      <xdr:rowOff>28576</xdr:rowOff>
    </xdr:from>
    <xdr:to>
      <xdr:col>16</xdr:col>
      <xdr:colOff>390524</xdr:colOff>
      <xdr:row>37</xdr:row>
      <xdr:rowOff>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161924</xdr:colOff>
      <xdr:row>27</xdr:row>
      <xdr:rowOff>47624</xdr:rowOff>
    </xdr:from>
    <xdr:to>
      <xdr:col>23</xdr:col>
      <xdr:colOff>628649</xdr:colOff>
      <xdr:row>36</xdr:row>
      <xdr:rowOff>95249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538162</xdr:colOff>
      <xdr:row>37</xdr:row>
      <xdr:rowOff>61912</xdr:rowOff>
    </xdr:from>
    <xdr:to>
      <xdr:col>26</xdr:col>
      <xdr:colOff>576262</xdr:colOff>
      <xdr:row>51</xdr:row>
      <xdr:rowOff>157162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0</xdr:row>
      <xdr:rowOff>76199</xdr:rowOff>
    </xdr:from>
    <xdr:to>
      <xdr:col>24</xdr:col>
      <xdr:colOff>95250</xdr:colOff>
      <xdr:row>6</xdr:row>
      <xdr:rowOff>19050</xdr:rowOff>
    </xdr:to>
    <xdr:sp macro="" textlink="">
      <xdr:nvSpPr>
        <xdr:cNvPr id="18" name="テキスト ボックス 17"/>
        <xdr:cNvSpPr txBox="1"/>
      </xdr:nvSpPr>
      <xdr:spPr>
        <a:xfrm>
          <a:off x="12334875" y="76199"/>
          <a:ext cx="3333750" cy="110490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(8.6)</a:t>
          </a:r>
        </a:p>
        <a:p>
          <a:r>
            <a:rPr kumimoji="1" lang="en-US" altLang="ja-JP" sz="1100"/>
            <a:t>(r-c)</a:t>
          </a:r>
          <a:r>
            <a:rPr kumimoji="1" lang="ja-JP" altLang="en-US" sz="1100"/>
            <a:t>を導入。</a:t>
          </a:r>
          <a:endParaRPr kumimoji="1" lang="en-US" altLang="ja-JP" sz="1100"/>
        </a:p>
        <a:p>
          <a:r>
            <a:rPr kumimoji="1" lang="en-US" altLang="ja-JP" sz="1100"/>
            <a:t>c</a:t>
          </a:r>
          <a:r>
            <a:rPr kumimoji="1" lang="ja-JP" altLang="en-US" sz="1100"/>
            <a:t>：</a:t>
          </a:r>
          <a:r>
            <a:rPr kumimoji="1" lang="en-US" altLang="ja-JP" sz="1100"/>
            <a:t>GM</a:t>
          </a:r>
          <a:r>
            <a:rPr kumimoji="1" lang="ja-JP" altLang="en-US" sz="1100"/>
            <a:t>管の長さパラメータ</a:t>
          </a:r>
          <a:endParaRPr kumimoji="1" lang="en-US" altLang="ja-JP" sz="1100"/>
        </a:p>
        <a:p>
          <a:r>
            <a:rPr kumimoji="1" lang="en-US" altLang="ja-JP" sz="1100"/>
            <a:t>(8.7)</a:t>
          </a:r>
        </a:p>
        <a:p>
          <a:r>
            <a:rPr kumimoji="1" lang="ja-JP" altLang="en-US" sz="1100"/>
            <a:t>実測値に</a:t>
          </a:r>
          <a:r>
            <a:rPr kumimoji="1" lang="en-US" altLang="ja-JP" sz="1100"/>
            <a:t>1cm</a:t>
          </a:r>
          <a:r>
            <a:rPr kumimoji="1" lang="ja-JP" altLang="en-US" sz="1100"/>
            <a:t>汚染土－標準土の</a:t>
          </a:r>
          <a:r>
            <a:rPr kumimoji="1" lang="en-US" altLang="ja-JP" sz="1100"/>
            <a:t>cpm</a:t>
          </a:r>
          <a:r>
            <a:rPr kumimoji="1" lang="ja-JP" altLang="en-US" sz="1100"/>
            <a:t>をプロット</a:t>
          </a:r>
          <a:endParaRPr kumimoji="1" lang="en-US" altLang="ja-JP" sz="1100"/>
        </a:p>
        <a:p>
          <a:r>
            <a:rPr kumimoji="1" lang="en-US" altLang="ja-JP" sz="1100"/>
            <a:t>μ</a:t>
          </a:r>
          <a:r>
            <a:rPr kumimoji="1" lang="ja-JP" altLang="en-US" sz="1100"/>
            <a:t>に質量減衰係数の理論値</a:t>
          </a:r>
        </a:p>
      </xdr:txBody>
    </xdr:sp>
    <xdr:clientData/>
  </xdr:twoCellAnchor>
  <xdr:twoCellAnchor>
    <xdr:from>
      <xdr:col>6</xdr:col>
      <xdr:colOff>419099</xdr:colOff>
      <xdr:row>2</xdr:row>
      <xdr:rowOff>104775</xdr:rowOff>
    </xdr:from>
    <xdr:to>
      <xdr:col>10</xdr:col>
      <xdr:colOff>485206</xdr:colOff>
      <xdr:row>5</xdr:row>
      <xdr:rowOff>76200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0699" y="676275"/>
          <a:ext cx="2656907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28575</xdr:colOff>
      <xdr:row>14</xdr:row>
      <xdr:rowOff>104775</xdr:rowOff>
    </xdr:from>
    <xdr:to>
      <xdr:col>16</xdr:col>
      <xdr:colOff>219075</xdr:colOff>
      <xdr:row>16</xdr:row>
      <xdr:rowOff>152400</xdr:rowOff>
    </xdr:to>
    <xdr:pic>
      <xdr:nvPicPr>
        <xdr:cNvPr id="20" name="図 19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475" y="2638425"/>
          <a:ext cx="148590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219075</xdr:colOff>
      <xdr:row>12</xdr:row>
      <xdr:rowOff>57150</xdr:rowOff>
    </xdr:from>
    <xdr:to>
      <xdr:col>22</xdr:col>
      <xdr:colOff>85725</xdr:colOff>
      <xdr:row>14</xdr:row>
      <xdr:rowOff>104775</xdr:rowOff>
    </xdr:to>
    <xdr:pic>
      <xdr:nvPicPr>
        <xdr:cNvPr id="21" name="図 20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3475" y="2247900"/>
          <a:ext cx="18097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0.42396</cdr:x>
      <cdr:y>0.02604</cdr:y>
    </cdr:from>
    <cdr:to>
      <cdr:x>0.66354</cdr:x>
      <cdr:y>0.09549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938338" y="71438"/>
          <a:ext cx="10953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0.43854</cdr:x>
      <cdr:y>0.02951</cdr:y>
    </cdr:from>
    <cdr:to>
      <cdr:x>0.65104</cdr:x>
      <cdr:y>0.09549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005013" y="80963"/>
          <a:ext cx="9715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cpm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0.03299</cdr:x>
      <cdr:y>0.35938</cdr:y>
    </cdr:from>
    <cdr:to>
      <cdr:x>0.07813</cdr:x>
      <cdr:y>0.71123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 rot="16200000">
          <a:off x="-228600" y="1365250"/>
          <a:ext cx="965200" cy="2063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depth [cm]</a:t>
          </a:r>
          <a:endParaRPr lang="ja-JP" alt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228600</xdr:colOff>
      <xdr:row>1</xdr:row>
      <xdr:rowOff>203200</xdr:rowOff>
    </xdr:from>
    <xdr:to>
      <xdr:col>28</xdr:col>
      <xdr:colOff>330200</xdr:colOff>
      <xdr:row>25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</xdr:row>
      <xdr:rowOff>0</xdr:rowOff>
    </xdr:from>
    <xdr:to>
      <xdr:col>22</xdr:col>
      <xdr:colOff>101600</xdr:colOff>
      <xdr:row>25</xdr:row>
      <xdr:rowOff>63500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914400</xdr:colOff>
      <xdr:row>25</xdr:row>
      <xdr:rowOff>6350</xdr:rowOff>
    </xdr:from>
    <xdr:to>
      <xdr:col>25</xdr:col>
      <xdr:colOff>482600</xdr:colOff>
      <xdr:row>42</xdr:row>
      <xdr:rowOff>63500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203200</xdr:colOff>
      <xdr:row>2</xdr:row>
      <xdr:rowOff>127000</xdr:rowOff>
    </xdr:from>
    <xdr:ext cx="2353733" cy="55562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469900"/>
          <a:ext cx="2353733" cy="55562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90487</xdr:colOff>
      <xdr:row>11</xdr:row>
      <xdr:rowOff>14287</xdr:rowOff>
    </xdr:from>
    <xdr:to>
      <xdr:col>18</xdr:col>
      <xdr:colOff>128587</xdr:colOff>
      <xdr:row>27</xdr:row>
      <xdr:rowOff>14287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76200</xdr:colOff>
      <xdr:row>11</xdr:row>
      <xdr:rowOff>0</xdr:rowOff>
    </xdr:from>
    <xdr:to>
      <xdr:col>25</xdr:col>
      <xdr:colOff>114300</xdr:colOff>
      <xdr:row>27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42862</xdr:colOff>
      <xdr:row>11</xdr:row>
      <xdr:rowOff>4762</xdr:rowOff>
    </xdr:from>
    <xdr:to>
      <xdr:col>11</xdr:col>
      <xdr:colOff>80962</xdr:colOff>
      <xdr:row>27</xdr:row>
      <xdr:rowOff>4762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314325</xdr:colOff>
      <xdr:row>0</xdr:row>
      <xdr:rowOff>38099</xdr:rowOff>
    </xdr:from>
    <xdr:to>
      <xdr:col>18</xdr:col>
      <xdr:colOff>581025</xdr:colOff>
      <xdr:row>5</xdr:row>
      <xdr:rowOff>85724</xdr:rowOff>
    </xdr:to>
    <xdr:sp macro="" textlink="">
      <xdr:nvSpPr>
        <xdr:cNvPr id="5" name="テキスト ボックス 4"/>
        <xdr:cNvSpPr txBox="1"/>
      </xdr:nvSpPr>
      <xdr:spPr>
        <a:xfrm>
          <a:off x="9410700" y="38099"/>
          <a:ext cx="2857500" cy="1038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(8.9)</a:t>
          </a:r>
        </a:p>
        <a:p>
          <a:r>
            <a:rPr kumimoji="1" lang="en-US" altLang="ja-JP" sz="1100"/>
            <a:t>p=1</a:t>
          </a:r>
          <a:r>
            <a:rPr kumimoji="1" lang="ja-JP" altLang="en-US" sz="1100"/>
            <a:t>として数値積分をして単位ベクトルを計算</a:t>
          </a:r>
          <a:endParaRPr kumimoji="1" lang="en-US" altLang="ja-JP" sz="1100"/>
        </a:p>
        <a:p>
          <a:r>
            <a:rPr kumimoji="1" lang="ja-JP" altLang="en-US" sz="1100"/>
            <a:t>各深さ毎の値を用いて行列表示</a:t>
          </a:r>
          <a:endParaRPr kumimoji="1" lang="en-US" altLang="ja-JP" sz="1100"/>
        </a:p>
        <a:p>
          <a:r>
            <a:rPr kumimoji="1" lang="ja-JP" altLang="en-US" sz="1100"/>
            <a:t>各深さの</a:t>
          </a:r>
          <a:r>
            <a:rPr kumimoji="1" lang="en-US" altLang="ja-JP" sz="1100"/>
            <a:t>p</a:t>
          </a:r>
          <a:r>
            <a:rPr kumimoji="1" lang="ja-JP" altLang="en-US" sz="1100"/>
            <a:t>を仮定</a:t>
          </a:r>
          <a:endParaRPr kumimoji="1" lang="en-US" altLang="ja-JP" sz="1100"/>
        </a:p>
        <a:p>
          <a:r>
            <a:rPr kumimoji="1" lang="ja-JP" altLang="en-US" sz="1100"/>
            <a:t>行列による計算値を積算</a:t>
          </a:r>
        </a:p>
      </xdr:txBody>
    </xdr:sp>
    <xdr:clientData/>
  </xdr:twoCellAnchor>
  <xdr:twoCellAnchor>
    <xdr:from>
      <xdr:col>23</xdr:col>
      <xdr:colOff>114299</xdr:colOff>
      <xdr:row>22</xdr:row>
      <xdr:rowOff>123824</xdr:rowOff>
    </xdr:from>
    <xdr:to>
      <xdr:col>26</xdr:col>
      <xdr:colOff>581024</xdr:colOff>
      <xdr:row>31</xdr:row>
      <xdr:rowOff>171449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419099</xdr:colOff>
      <xdr:row>2</xdr:row>
      <xdr:rowOff>104775</xdr:rowOff>
    </xdr:from>
    <xdr:to>
      <xdr:col>10</xdr:col>
      <xdr:colOff>485206</xdr:colOff>
      <xdr:row>5</xdr:row>
      <xdr:rowOff>76200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4" y="581025"/>
          <a:ext cx="2656907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514350</xdr:colOff>
      <xdr:row>19</xdr:row>
      <xdr:rowOff>9525</xdr:rowOff>
    </xdr:from>
    <xdr:to>
      <xdr:col>16</xdr:col>
      <xdr:colOff>57150</xdr:colOff>
      <xdr:row>21</xdr:row>
      <xdr:rowOff>57150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3400425"/>
          <a:ext cx="148590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219075</xdr:colOff>
      <xdr:row>12</xdr:row>
      <xdr:rowOff>57150</xdr:rowOff>
    </xdr:from>
    <xdr:to>
      <xdr:col>22</xdr:col>
      <xdr:colOff>85725</xdr:colOff>
      <xdr:row>14</xdr:row>
      <xdr:rowOff>104775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3950" y="2247900"/>
          <a:ext cx="18097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80962</xdr:colOff>
      <xdr:row>49</xdr:row>
      <xdr:rowOff>71437</xdr:rowOff>
    </xdr:from>
    <xdr:to>
      <xdr:col>11</xdr:col>
      <xdr:colOff>119062</xdr:colOff>
      <xdr:row>65</xdr:row>
      <xdr:rowOff>14287</xdr:rowOff>
    </xdr:to>
    <xdr:graphicFrame macro="">
      <xdr:nvGraphicFramePr>
        <xdr:cNvPr id="15" name="グラフ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571500</xdr:colOff>
      <xdr:row>79</xdr:row>
      <xdr:rowOff>142875</xdr:rowOff>
    </xdr:from>
    <xdr:to>
      <xdr:col>10</xdr:col>
      <xdr:colOff>609600</xdr:colOff>
      <xdr:row>95</xdr:row>
      <xdr:rowOff>142875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404812</xdr:colOff>
      <xdr:row>79</xdr:row>
      <xdr:rowOff>52387</xdr:rowOff>
    </xdr:from>
    <xdr:to>
      <xdr:col>20</xdr:col>
      <xdr:colOff>442912</xdr:colOff>
      <xdr:row>95</xdr:row>
      <xdr:rowOff>52387</xdr:rowOff>
    </xdr:to>
    <xdr:graphicFrame macro="">
      <xdr:nvGraphicFramePr>
        <xdr:cNvPr id="18" name="グラフ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476250</xdr:colOff>
      <xdr:row>49</xdr:row>
      <xdr:rowOff>9525</xdr:rowOff>
    </xdr:from>
    <xdr:to>
      <xdr:col>20</xdr:col>
      <xdr:colOff>514350</xdr:colOff>
      <xdr:row>65</xdr:row>
      <xdr:rowOff>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228600</xdr:colOff>
      <xdr:row>79</xdr:row>
      <xdr:rowOff>38100</xdr:rowOff>
    </xdr:from>
    <xdr:to>
      <xdr:col>28</xdr:col>
      <xdr:colOff>266700</xdr:colOff>
      <xdr:row>95</xdr:row>
      <xdr:rowOff>38100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21</xdr:col>
      <xdr:colOff>0</xdr:colOff>
      <xdr:row>49</xdr:row>
      <xdr:rowOff>0</xdr:rowOff>
    </xdr:from>
    <xdr:to>
      <xdr:col>28</xdr:col>
      <xdr:colOff>38100</xdr:colOff>
      <xdr:row>64</xdr:row>
      <xdr:rowOff>161925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0.42396</cdr:x>
      <cdr:y>0.02604</cdr:y>
    </cdr:from>
    <cdr:to>
      <cdr:x>0.66354</cdr:x>
      <cdr:y>0.09549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938338" y="71438"/>
          <a:ext cx="10953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0.43854</cdr:x>
      <cdr:y>0.02951</cdr:y>
    </cdr:from>
    <cdr:to>
      <cdr:x>0.65104</cdr:x>
      <cdr:y>0.09549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005013" y="80963"/>
          <a:ext cx="9715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cpm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0.03299</cdr:x>
      <cdr:y>0.35938</cdr:y>
    </cdr:from>
    <cdr:to>
      <cdr:x>0.07813</cdr:x>
      <cdr:y>0.71123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 rot="16200000">
          <a:off x="-228600" y="1365250"/>
          <a:ext cx="965200" cy="2063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depth [cm]</a:t>
          </a:r>
          <a:endParaRPr lang="ja-JP" alt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22</xdr:row>
      <xdr:rowOff>90487</xdr:rowOff>
    </xdr:from>
    <xdr:to>
      <xdr:col>3</xdr:col>
      <xdr:colOff>776287</xdr:colOff>
      <xdr:row>37</xdr:row>
      <xdr:rowOff>119062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22</xdr:row>
      <xdr:rowOff>133350</xdr:rowOff>
    </xdr:from>
    <xdr:to>
      <xdr:col>7</xdr:col>
      <xdr:colOff>323850</xdr:colOff>
      <xdr:row>37</xdr:row>
      <xdr:rowOff>161925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3</xdr:col>
      <xdr:colOff>742950</xdr:colOff>
      <xdr:row>53</xdr:row>
      <xdr:rowOff>28575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7</xdr:col>
      <xdr:colOff>295275</xdr:colOff>
      <xdr:row>53</xdr:row>
      <xdr:rowOff>28575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1181100</xdr:colOff>
      <xdr:row>16</xdr:row>
      <xdr:rowOff>85725</xdr:rowOff>
    </xdr:from>
    <xdr:to>
      <xdr:col>9</xdr:col>
      <xdr:colOff>866775</xdr:colOff>
      <xdr:row>31</xdr:row>
      <xdr:rowOff>114300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261937</xdr:colOff>
      <xdr:row>0</xdr:row>
      <xdr:rowOff>166687</xdr:rowOff>
    </xdr:from>
    <xdr:to>
      <xdr:col>15</xdr:col>
      <xdr:colOff>33337</xdr:colOff>
      <xdr:row>16</xdr:row>
      <xdr:rowOff>52387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661987</xdr:colOff>
      <xdr:row>18</xdr:row>
      <xdr:rowOff>4762</xdr:rowOff>
    </xdr:from>
    <xdr:to>
      <xdr:col>14</xdr:col>
      <xdr:colOff>433387</xdr:colOff>
      <xdr:row>33</xdr:row>
      <xdr:rowOff>109537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652462</xdr:colOff>
      <xdr:row>33</xdr:row>
      <xdr:rowOff>90487</xdr:rowOff>
    </xdr:from>
    <xdr:to>
      <xdr:col>14</xdr:col>
      <xdr:colOff>423862</xdr:colOff>
      <xdr:row>49</xdr:row>
      <xdr:rowOff>23812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tabSelected="1" topLeftCell="A4" workbookViewId="0">
      <selection activeCell="E39" sqref="E39"/>
    </sheetView>
  </sheetViews>
  <sheetFormatPr defaultColWidth="8.875" defaultRowHeight="13.5" x14ac:dyDescent="0.15"/>
  <cols>
    <col min="2" max="29" width="8.5" customWidth="1"/>
  </cols>
  <sheetData>
    <row r="1" spans="1:28" ht="24" x14ac:dyDescent="0.15">
      <c r="A1" s="4" t="s">
        <v>6</v>
      </c>
      <c r="B1" s="5"/>
      <c r="C1" s="5"/>
      <c r="D1" s="5"/>
      <c r="E1" s="5"/>
      <c r="J1" s="5" t="s">
        <v>46</v>
      </c>
      <c r="M1" s="5" t="s">
        <v>5</v>
      </c>
    </row>
    <row r="3" spans="1:28" x14ac:dyDescent="0.15">
      <c r="B3" s="3" t="s">
        <v>4</v>
      </c>
      <c r="C3" s="6">
        <v>20000</v>
      </c>
    </row>
    <row r="4" spans="1:28" x14ac:dyDescent="0.15">
      <c r="B4" s="2" t="s">
        <v>0</v>
      </c>
      <c r="C4" s="2">
        <v>0.1</v>
      </c>
    </row>
    <row r="5" spans="1:28" x14ac:dyDescent="0.15">
      <c r="B5" t="s">
        <v>26</v>
      </c>
      <c r="C5">
        <v>0</v>
      </c>
    </row>
    <row r="7" spans="1:28" x14ac:dyDescent="0.15">
      <c r="A7" t="s">
        <v>3</v>
      </c>
      <c r="B7">
        <v>1</v>
      </c>
      <c r="E7">
        <v>3</v>
      </c>
      <c r="H7">
        <v>5</v>
      </c>
      <c r="K7">
        <v>7</v>
      </c>
      <c r="N7">
        <v>9</v>
      </c>
      <c r="Q7">
        <v>11</v>
      </c>
      <c r="T7">
        <v>13</v>
      </c>
      <c r="W7">
        <v>15</v>
      </c>
      <c r="Z7">
        <v>17</v>
      </c>
    </row>
    <row r="8" spans="1:28" x14ac:dyDescent="0.15">
      <c r="A8" s="1" t="s">
        <v>1</v>
      </c>
      <c r="B8" t="s">
        <v>2</v>
      </c>
      <c r="E8" t="s">
        <v>2</v>
      </c>
    </row>
    <row r="9" spans="1:28" x14ac:dyDescent="0.15">
      <c r="A9" s="1">
        <v>4</v>
      </c>
      <c r="B9">
        <f t="shared" ref="B9:B35" si="0">0.5*$C$3*EXP(-$C$4*SQRT(($A9-$C$5)^2+B$7^2))/(($A9-$C$5)^2+B$7^2)*$A9</f>
        <v>1557.9261526240405</v>
      </c>
      <c r="E9">
        <f>0.5*$C$3*EXP(-$C$4*SQRT(($A9-$C$5)^2+E$7^2))/(($A9-$C$5)^2+E$7^2)*$A9</f>
        <v>970.44905554021341</v>
      </c>
      <c r="H9">
        <f>0.5*$C$3*EXP(-$C$4*SQRT(($A9-$C$5)^2+H$7^2))/(($A9-$C$5)^2+H$7^2)*$A9</f>
        <v>514.27093766007806</v>
      </c>
      <c r="K9">
        <f>0.5*$C$3*EXP(-$C$4*SQRT(($A9-$C$5)^2+K$7^2))/(($A9-$C$5)^2+K$7^2)*$A9</f>
        <v>274.79398964628137</v>
      </c>
      <c r="N9">
        <f>0.5*$C$3*EXP(-$C$4*SQRT(($A9-$C$5)^2+N$7^2))/(($A9-$C$5)^2+N$7^2)*$A9</f>
        <v>154.01314784913654</v>
      </c>
      <c r="Q9">
        <f>0.5*$C$3*EXP(-$C$4*SQRT(($A9-$C$5)^2+Q$7^2))/(($A9-$C$5)^2+Q$7^2)*$A9</f>
        <v>90.57550535690936</v>
      </c>
      <c r="T9">
        <f>0.5*$C$3*EXP(-$C$4*SQRT(($A9-$C$5)^2+T$7^2))/(($A9-$C$5)^2+T$7^2)*$A9</f>
        <v>55.486062170156828</v>
      </c>
      <c r="W9">
        <f>0.5*$C$3*EXP(-$C$4*SQRT(($A9-$C$5)^2+W$7^2))/(($A9-$C$5)^2+W$7^2)*$A9</f>
        <v>35.142820000474224</v>
      </c>
      <c r="Z9">
        <f>0.5*$C$3*EXP(-$C$4*SQRT(($A9-$C$5)^2+Z$7^2))/(($A9-$C$5)^2+Z$7^2)*$A9</f>
        <v>22.871647357907825</v>
      </c>
    </row>
    <row r="10" spans="1:28" x14ac:dyDescent="0.15">
      <c r="A10" s="1">
        <f>A9+0.1</f>
        <v>4.0999999999999996</v>
      </c>
      <c r="B10">
        <f t="shared" si="0"/>
        <v>1509.5219517883295</v>
      </c>
      <c r="C10">
        <f t="shared" ref="C10" si="1">(B9+B10)*($A10-$A9)/2</f>
        <v>153.37240522061796</v>
      </c>
      <c r="D10">
        <f>D9+C10</f>
        <v>153.37240522061796</v>
      </c>
      <c r="E10">
        <f t="shared" ref="E10:E35" si="2">0.5*$C$3*EXP(-$C$4*SQRT(($A10-$C$5)^2+E$7^2))/(($A10-$C$5)^2+E$7^2)*$A10</f>
        <v>955.78204448753229</v>
      </c>
      <c r="F10">
        <f t="shared" ref="F10" si="3">(E9+E10)*($A10-$A9)/2</f>
        <v>96.311555001386949</v>
      </c>
      <c r="G10">
        <f>G9+F10</f>
        <v>96.311555001386949</v>
      </c>
      <c r="H10">
        <f t="shared" ref="H10:H35" si="4">0.5*$C$3*EXP(-$C$4*SQRT(($A10-$C$5)^2+H$7^2))/(($A10-$C$5)^2+H$7^2)*$A10</f>
        <v>513.67217692844906</v>
      </c>
      <c r="I10">
        <f t="shared" ref="I10" si="5">(H9+H10)*($A10-$A9)/2</f>
        <v>51.397155729426174</v>
      </c>
      <c r="J10">
        <f>J9+I10</f>
        <v>51.397155729426174</v>
      </c>
      <c r="K10">
        <f t="shared" ref="K10:K35" si="6">0.5*$C$3*EXP(-$C$4*SQRT(($A10-$C$5)^2+K$7^2))/(($A10-$C$5)^2+K$7^2)*$A10</f>
        <v>276.8073881620337</v>
      </c>
      <c r="L10">
        <f t="shared" ref="L10" si="7">(K9+K10)*($A10-$A9)/2</f>
        <v>27.580068890415657</v>
      </c>
      <c r="M10">
        <f>M9+L10</f>
        <v>27.580068890415657</v>
      </c>
      <c r="N10">
        <f t="shared" ref="N10:N35" si="8">0.5*$C$3*EXP(-$C$4*SQRT(($A10-$C$5)^2+N$7^2))/(($A10-$C$5)^2+N$7^2)*$A10</f>
        <v>155.91502405263071</v>
      </c>
      <c r="O10">
        <f t="shared" ref="O10" si="9">(N9+N10)*($A10-$A9)/2</f>
        <v>15.496408595088308</v>
      </c>
      <c r="P10">
        <f>P9+O10</f>
        <v>15.496408595088308</v>
      </c>
      <c r="Q10">
        <f t="shared" ref="Q10:Q35" si="10">0.5*$C$3*EXP(-$C$4*SQRT(($A10-$C$5)^2+Q$7^2))/(($A10-$C$5)^2+Q$7^2)*$A10</f>
        <v>91.975881089052706</v>
      </c>
      <c r="R10">
        <f t="shared" ref="R10" si="11">(Q9+Q10)*($A10-$A9)/2</f>
        <v>9.1275693222980703</v>
      </c>
      <c r="S10">
        <f>S9+R10</f>
        <v>9.1275693222980703</v>
      </c>
      <c r="T10">
        <f t="shared" ref="T10:T35" si="12">0.5*$C$3*EXP(-$C$4*SQRT(($A10-$C$5)^2+T$7^2))/(($A10-$C$5)^2+T$7^2)*$A10</f>
        <v>56.457112635672431</v>
      </c>
      <c r="U10">
        <f t="shared" ref="U10" si="13">(T9+T10)*($A10-$A9)/2</f>
        <v>5.5971587402914427</v>
      </c>
      <c r="V10">
        <f>V9+U10</f>
        <v>5.5971587402914427</v>
      </c>
      <c r="W10">
        <f t="shared" ref="W10:W35" si="14">0.5*$C$3*EXP(-$C$4*SQRT(($A10-$C$5)^2+W$7^2))/(($A10-$C$5)^2+W$7^2)*$A10</f>
        <v>35.80726967355983</v>
      </c>
      <c r="X10">
        <f t="shared" ref="X10" si="15">(W9+W10)*($A10-$A9)/2</f>
        <v>3.5475044837016898</v>
      </c>
      <c r="Y10">
        <f>Y9+X10</f>
        <v>3.5475044837016898</v>
      </c>
      <c r="Z10">
        <f t="shared" ref="Z10:Z35" si="16">0.5*$C$3*EXP(-$C$4*SQRT(($A10-$C$5)^2+Z$7^2))/(($A10-$C$5)^2+Z$7^2)*$A10</f>
        <v>23.327220636554607</v>
      </c>
      <c r="AA10">
        <f t="shared" ref="AA10" si="17">(Z9+Z10)*($A10-$A9)/2</f>
        <v>2.3099433997231134</v>
      </c>
      <c r="AB10">
        <f>AB9+AA10</f>
        <v>2.3099433997231134</v>
      </c>
    </row>
    <row r="11" spans="1:28" x14ac:dyDescent="0.15">
      <c r="A11" s="1">
        <f t="shared" ref="A11:A19" si="18">A10+0.1</f>
        <v>4.1999999999999993</v>
      </c>
      <c r="B11">
        <f t="shared" si="0"/>
        <v>1463.1902376103744</v>
      </c>
      <c r="C11">
        <f>(B10+B11)*($A11-$A10)/2</f>
        <v>148.63560946993468</v>
      </c>
      <c r="D11">
        <f t="shared" ref="D11:D34" si="19">D10+C11</f>
        <v>302.00801469055261</v>
      </c>
      <c r="E11">
        <f t="shared" si="2"/>
        <v>940.93262303450172</v>
      </c>
      <c r="F11">
        <f>(E10+E11)*($A11-$A10)/2</f>
        <v>94.835733376101359</v>
      </c>
      <c r="G11">
        <f t="shared" ref="G11:G35" si="20">G10+F11</f>
        <v>191.14728837748831</v>
      </c>
      <c r="H11">
        <f t="shared" si="4"/>
        <v>512.67340690259562</v>
      </c>
      <c r="I11">
        <f>(H10+H11)*($A11-$A10)/2</f>
        <v>51.317279191552053</v>
      </c>
      <c r="J11">
        <f t="shared" ref="J11:J35" si="21">J10+I11</f>
        <v>102.71443492097822</v>
      </c>
      <c r="K11">
        <f t="shared" si="6"/>
        <v>278.60266699007298</v>
      </c>
      <c r="L11">
        <f>(K10+K11)*($A11-$A10)/2</f>
        <v>27.770502757605236</v>
      </c>
      <c r="M11">
        <f t="shared" ref="M11:M35" si="22">M10+L11</f>
        <v>55.350571648020889</v>
      </c>
      <c r="N11">
        <f t="shared" si="8"/>
        <v>157.712115453352</v>
      </c>
      <c r="O11">
        <f>(N10+N11)*($A11-$A10)/2</f>
        <v>15.68135697529908</v>
      </c>
      <c r="P11">
        <f t="shared" ref="P11:P35" si="23">P10+O11</f>
        <v>31.177765570387386</v>
      </c>
      <c r="Q11">
        <f t="shared" si="10"/>
        <v>93.325125493717721</v>
      </c>
      <c r="R11">
        <f>(Q10+Q11)*($A11-$A10)/2</f>
        <v>9.2650503291384876</v>
      </c>
      <c r="S11">
        <f t="shared" ref="S11:S35" si="24">S10+R11</f>
        <v>18.392619651436558</v>
      </c>
      <c r="T11">
        <f t="shared" si="12"/>
        <v>57.402092703914541</v>
      </c>
      <c r="U11">
        <f>(T10+T11)*($A11-$A10)/2</f>
        <v>5.6929602669793278</v>
      </c>
      <c r="V11">
        <f t="shared" ref="V11:V35" si="25">V10+U11</f>
        <v>11.290119007270771</v>
      </c>
      <c r="W11">
        <f t="shared" si="14"/>
        <v>36.457800301297368</v>
      </c>
      <c r="X11">
        <f>(W10+W11)*($A11-$A10)/2</f>
        <v>3.6132534987428468</v>
      </c>
      <c r="Y11">
        <f t="shared" ref="Y11:Y35" si="26">Y10+X11</f>
        <v>7.1607579824445367</v>
      </c>
      <c r="Z11">
        <f t="shared" si="16"/>
        <v>23.775046042090221</v>
      </c>
      <c r="AA11">
        <f>(Z10+Z11)*($A11-$A10)/2</f>
        <v>2.3551133339322328</v>
      </c>
      <c r="AB11">
        <f t="shared" ref="AB11:AB35" si="27">AB10+AA11</f>
        <v>4.6650567336553461</v>
      </c>
    </row>
    <row r="12" spans="1:28" x14ac:dyDescent="0.15">
      <c r="A12" s="1">
        <f t="shared" si="18"/>
        <v>4.2999999999999989</v>
      </c>
      <c r="B12">
        <f t="shared" si="0"/>
        <v>1418.8175324524402</v>
      </c>
      <c r="C12">
        <f t="shared" ref="C12:C35" si="28">(B11+B12)*($A12-$A11)/2</f>
        <v>144.10038850314021</v>
      </c>
      <c r="D12">
        <f t="shared" si="19"/>
        <v>446.10840319369282</v>
      </c>
      <c r="E12">
        <f t="shared" si="2"/>
        <v>925.95350549944033</v>
      </c>
      <c r="F12">
        <f t="shared" ref="F12:F35" si="29">(E11+E12)*($A12-$A11)/2</f>
        <v>93.344306426696775</v>
      </c>
      <c r="G12">
        <f t="shared" si="20"/>
        <v>284.49159480418507</v>
      </c>
      <c r="H12">
        <f t="shared" si="4"/>
        <v>511.2991728339972</v>
      </c>
      <c r="I12">
        <f t="shared" ref="I12:I35" si="30">(H11+H12)*($A12-$A11)/2</f>
        <v>51.198628986829462</v>
      </c>
      <c r="J12">
        <f t="shared" si="21"/>
        <v>153.91306390780767</v>
      </c>
      <c r="K12">
        <f t="shared" si="6"/>
        <v>280.18580712991638</v>
      </c>
      <c r="L12">
        <f t="shared" ref="L12:L35" si="31">(K11+K12)*($A12-$A11)/2</f>
        <v>27.939423705999367</v>
      </c>
      <c r="M12">
        <f t="shared" si="22"/>
        <v>83.289995354020249</v>
      </c>
      <c r="N12">
        <f t="shared" si="8"/>
        <v>159.40553945116366</v>
      </c>
      <c r="O12">
        <f t="shared" ref="O12:O35" si="32">(N11+N12)*($A12-$A11)/2</f>
        <v>15.855882745225728</v>
      </c>
      <c r="P12">
        <f t="shared" si="23"/>
        <v>47.033648315613114</v>
      </c>
      <c r="Q12">
        <f t="shared" si="10"/>
        <v>94.62328937019025</v>
      </c>
      <c r="R12">
        <f t="shared" ref="R12:R35" si="33">(Q11+Q12)*($A12-$A11)/2</f>
        <v>9.3974207431953651</v>
      </c>
      <c r="S12">
        <f t="shared" si="24"/>
        <v>27.790040394631923</v>
      </c>
      <c r="T12">
        <f t="shared" si="12"/>
        <v>58.320870017342351</v>
      </c>
      <c r="U12">
        <f t="shared" ref="U12:U35" si="34">(T11+T12)*($A12-$A11)/2</f>
        <v>5.786148136062824</v>
      </c>
      <c r="V12">
        <f t="shared" si="25"/>
        <v>17.076267143333595</v>
      </c>
      <c r="W12">
        <f t="shared" si="14"/>
        <v>37.09428481825227</v>
      </c>
      <c r="X12">
        <f t="shared" ref="X12:X35" si="35">(W11+W12)*($A12-$A11)/2</f>
        <v>3.6776042559774691</v>
      </c>
      <c r="Y12">
        <f t="shared" si="26"/>
        <v>10.838362238422006</v>
      </c>
      <c r="Z12">
        <f t="shared" si="16"/>
        <v>24.215030856762194</v>
      </c>
      <c r="AA12">
        <f t="shared" ref="AA12:AA35" si="36">(Z11+Z12)*($A12-$A11)/2</f>
        <v>2.399503844942612</v>
      </c>
      <c r="AB12">
        <f t="shared" si="27"/>
        <v>7.0645605785979582</v>
      </c>
    </row>
    <row r="13" spans="1:28" x14ac:dyDescent="0.15">
      <c r="A13" s="1">
        <f t="shared" si="18"/>
        <v>4.3999999999999986</v>
      </c>
      <c r="B13">
        <f t="shared" si="0"/>
        <v>1376.2974350271079</v>
      </c>
      <c r="C13">
        <f t="shared" si="28"/>
        <v>139.7557483739769</v>
      </c>
      <c r="D13">
        <f t="shared" si="19"/>
        <v>585.86415156766975</v>
      </c>
      <c r="E13">
        <f t="shared" si="2"/>
        <v>910.89181219165073</v>
      </c>
      <c r="F13">
        <f t="shared" si="29"/>
        <v>91.842265884554237</v>
      </c>
      <c r="G13">
        <f t="shared" si="20"/>
        <v>376.33386068873932</v>
      </c>
      <c r="H13">
        <f t="shared" si="4"/>
        <v>509.57330476632552</v>
      </c>
      <c r="I13">
        <f t="shared" si="30"/>
        <v>51.043623880015957</v>
      </c>
      <c r="J13">
        <f t="shared" si="21"/>
        <v>204.95668778782363</v>
      </c>
      <c r="K13">
        <f t="shared" si="6"/>
        <v>281.56293431234263</v>
      </c>
      <c r="L13">
        <f t="shared" si="31"/>
        <v>28.087437072112849</v>
      </c>
      <c r="M13">
        <f t="shared" si="22"/>
        <v>111.3774324261331</v>
      </c>
      <c r="N13">
        <f t="shared" si="8"/>
        <v>160.99652944223624</v>
      </c>
      <c r="O13">
        <f t="shared" si="32"/>
        <v>16.020103444669939</v>
      </c>
      <c r="P13">
        <f t="shared" si="23"/>
        <v>63.053751760283049</v>
      </c>
      <c r="Q13">
        <f t="shared" si="10"/>
        <v>95.870479114099894</v>
      </c>
      <c r="R13">
        <f t="shared" si="33"/>
        <v>9.5246884242144727</v>
      </c>
      <c r="S13">
        <f t="shared" si="24"/>
        <v>37.314728818846397</v>
      </c>
      <c r="T13">
        <f t="shared" si="12"/>
        <v>59.213337396874017</v>
      </c>
      <c r="U13">
        <f t="shared" si="34"/>
        <v>5.8767103707107973</v>
      </c>
      <c r="V13">
        <f t="shared" si="25"/>
        <v>22.952977514044392</v>
      </c>
      <c r="W13">
        <f t="shared" si="14"/>
        <v>37.716607803588182</v>
      </c>
      <c r="X13">
        <f t="shared" si="35"/>
        <v>3.7405446310920092</v>
      </c>
      <c r="Y13">
        <f t="shared" si="26"/>
        <v>14.578906869514014</v>
      </c>
      <c r="Z13">
        <f t="shared" si="16"/>
        <v>24.64708796384679</v>
      </c>
      <c r="AA13">
        <f t="shared" si="36"/>
        <v>2.4431059410304403</v>
      </c>
      <c r="AB13">
        <f t="shared" si="27"/>
        <v>9.5076665196283976</v>
      </c>
    </row>
    <row r="14" spans="1:28" x14ac:dyDescent="0.15">
      <c r="A14" s="1">
        <f t="shared" si="18"/>
        <v>4.4999999999999982</v>
      </c>
      <c r="B14">
        <f t="shared" si="0"/>
        <v>1335.5302066370296</v>
      </c>
      <c r="C14">
        <f t="shared" si="28"/>
        <v>135.59138208320638</v>
      </c>
      <c r="D14">
        <f t="shared" si="19"/>
        <v>721.45553365087608</v>
      </c>
      <c r="E14">
        <f t="shared" si="2"/>
        <v>895.78954605868944</v>
      </c>
      <c r="F14">
        <f t="shared" si="29"/>
        <v>90.334067912516687</v>
      </c>
      <c r="G14">
        <f t="shared" si="20"/>
        <v>466.66792860125599</v>
      </c>
      <c r="H14">
        <f t="shared" si="4"/>
        <v>507.51887190935059</v>
      </c>
      <c r="I14">
        <f t="shared" si="30"/>
        <v>50.854608833783622</v>
      </c>
      <c r="J14">
        <f t="shared" si="21"/>
        <v>255.81129662160726</v>
      </c>
      <c r="K14">
        <f t="shared" si="6"/>
        <v>282.74029048481071</v>
      </c>
      <c r="L14">
        <f t="shared" si="31"/>
        <v>28.215161239857569</v>
      </c>
      <c r="M14">
        <f t="shared" si="22"/>
        <v>139.59259366599068</v>
      </c>
      <c r="N14">
        <f t="shared" si="8"/>
        <v>162.48642712405191</v>
      </c>
      <c r="O14">
        <f t="shared" si="32"/>
        <v>16.17414782831435</v>
      </c>
      <c r="P14">
        <f t="shared" si="23"/>
        <v>79.227899588597396</v>
      </c>
      <c r="Q14">
        <f t="shared" si="10"/>
        <v>97.066854847182114</v>
      </c>
      <c r="R14">
        <f t="shared" si="33"/>
        <v>9.6468666980640663</v>
      </c>
      <c r="S14">
        <f t="shared" si="24"/>
        <v>46.961595516910464</v>
      </c>
      <c r="T14">
        <f t="shared" si="12"/>
        <v>60.079412406009652</v>
      </c>
      <c r="U14">
        <f t="shared" si="34"/>
        <v>5.9646374901441623</v>
      </c>
      <c r="V14">
        <f t="shared" si="25"/>
        <v>28.917615004188555</v>
      </c>
      <c r="W14">
        <f t="shared" si="14"/>
        <v>38.324665394030646</v>
      </c>
      <c r="X14">
        <f t="shared" si="35"/>
        <v>3.8020636598809281</v>
      </c>
      <c r="Y14">
        <f t="shared" si="26"/>
        <v>18.380970529394943</v>
      </c>
      <c r="Z14">
        <f t="shared" si="16"/>
        <v>25.071135842205113</v>
      </c>
      <c r="AA14">
        <f t="shared" si="36"/>
        <v>2.4859111903025863</v>
      </c>
      <c r="AB14">
        <f t="shared" si="27"/>
        <v>11.993577709930983</v>
      </c>
    </row>
    <row r="15" spans="1:28" x14ac:dyDescent="0.15">
      <c r="A15" s="1">
        <f t="shared" si="18"/>
        <v>4.5999999999999979</v>
      </c>
      <c r="B15">
        <f t="shared" si="0"/>
        <v>1296.422363724452</v>
      </c>
      <c r="C15">
        <f t="shared" si="28"/>
        <v>131.59762851807363</v>
      </c>
      <c r="D15">
        <f t="shared" si="19"/>
        <v>853.05316216894971</v>
      </c>
      <c r="E15">
        <f t="shared" si="2"/>
        <v>880.68403993208051</v>
      </c>
      <c r="F15">
        <f t="shared" si="29"/>
        <v>88.823679299538185</v>
      </c>
      <c r="G15">
        <f t="shared" si="20"/>
        <v>555.49160790079418</v>
      </c>
      <c r="H15">
        <f t="shared" si="4"/>
        <v>505.15814729621019</v>
      </c>
      <c r="I15">
        <f t="shared" si="30"/>
        <v>50.633850960277861</v>
      </c>
      <c r="J15">
        <f t="shared" si="21"/>
        <v>306.44514758188512</v>
      </c>
      <c r="K15">
        <f t="shared" si="6"/>
        <v>283.72420686637696</v>
      </c>
      <c r="L15">
        <f t="shared" si="31"/>
        <v>28.323224867559283</v>
      </c>
      <c r="M15">
        <f t="shared" si="22"/>
        <v>167.91581853354995</v>
      </c>
      <c r="N15">
        <f t="shared" si="8"/>
        <v>163.87667484114962</v>
      </c>
      <c r="O15">
        <f t="shared" si="32"/>
        <v>16.318155098260018</v>
      </c>
      <c r="P15">
        <f t="shared" si="23"/>
        <v>95.546054686857417</v>
      </c>
      <c r="Q15">
        <f t="shared" si="10"/>
        <v>98.212628487548244</v>
      </c>
      <c r="R15">
        <f t="shared" si="33"/>
        <v>9.7639741667364817</v>
      </c>
      <c r="S15">
        <f t="shared" si="24"/>
        <v>56.725569683646945</v>
      </c>
      <c r="T15">
        <f t="shared" si="12"/>
        <v>60.919036881741782</v>
      </c>
      <c r="U15">
        <f t="shared" si="34"/>
        <v>6.0499224643875502</v>
      </c>
      <c r="V15">
        <f t="shared" si="25"/>
        <v>34.967537468576104</v>
      </c>
      <c r="W15">
        <f t="shared" si="14"/>
        <v>38.918365181958237</v>
      </c>
      <c r="X15">
        <f t="shared" si="35"/>
        <v>3.8621515287994304</v>
      </c>
      <c r="Y15">
        <f t="shared" si="26"/>
        <v>22.243122058194373</v>
      </c>
      <c r="Z15">
        <f t="shared" si="16"/>
        <v>25.487098554337635</v>
      </c>
      <c r="AA15">
        <f t="shared" si="36"/>
        <v>2.5279117198271281</v>
      </c>
      <c r="AB15">
        <f t="shared" si="27"/>
        <v>14.521489429758113</v>
      </c>
    </row>
    <row r="16" spans="1:28" x14ac:dyDescent="0.15">
      <c r="A16" s="1">
        <f t="shared" si="18"/>
        <v>4.6999999999999975</v>
      </c>
      <c r="B16">
        <f t="shared" si="0"/>
        <v>1258.8862824510218</v>
      </c>
      <c r="C16">
        <f t="shared" si="28"/>
        <v>127.76543230877323</v>
      </c>
      <c r="D16">
        <f t="shared" si="19"/>
        <v>980.81859447772297</v>
      </c>
      <c r="E16">
        <f t="shared" si="2"/>
        <v>865.60837398586273</v>
      </c>
      <c r="F16">
        <f t="shared" si="29"/>
        <v>87.314620695896849</v>
      </c>
      <c r="G16">
        <f t="shared" si="20"/>
        <v>642.80622859669097</v>
      </c>
      <c r="H16">
        <f t="shared" si="4"/>
        <v>502.51258171813396</v>
      </c>
      <c r="I16">
        <f t="shared" si="30"/>
        <v>50.383536450717031</v>
      </c>
      <c r="J16">
        <f t="shared" si="21"/>
        <v>356.82868403260215</v>
      </c>
      <c r="K16">
        <f t="shared" si="6"/>
        <v>284.52107860491276</v>
      </c>
      <c r="L16">
        <f t="shared" si="31"/>
        <v>28.412264273564382</v>
      </c>
      <c r="M16">
        <f t="shared" si="22"/>
        <v>196.32808280711433</v>
      </c>
      <c r="N16">
        <f t="shared" si="8"/>
        <v>165.1688080026436</v>
      </c>
      <c r="O16">
        <f t="shared" si="32"/>
        <v>16.452274142189605</v>
      </c>
      <c r="P16">
        <f t="shared" si="23"/>
        <v>111.99832882904703</v>
      </c>
      <c r="Q16">
        <f t="shared" si="10"/>
        <v>99.308061769204627</v>
      </c>
      <c r="R16">
        <f t="shared" si="33"/>
        <v>9.8760345128376077</v>
      </c>
      <c r="S16">
        <f t="shared" si="24"/>
        <v>66.601604196484558</v>
      </c>
      <c r="T16">
        <f t="shared" si="12"/>
        <v>61.732176434470098</v>
      </c>
      <c r="U16">
        <f t="shared" si="34"/>
        <v>6.1325606658105718</v>
      </c>
      <c r="V16">
        <f t="shared" si="25"/>
        <v>41.100098134386677</v>
      </c>
      <c r="W16">
        <f t="shared" si="14"/>
        <v>39.497626099189276</v>
      </c>
      <c r="X16">
        <f t="shared" si="35"/>
        <v>3.9207995640573619</v>
      </c>
      <c r="Y16">
        <f t="shared" si="26"/>
        <v>26.163921622251735</v>
      </c>
      <c r="Z16">
        <f t="shared" si="16"/>
        <v>25.89490572808462</v>
      </c>
      <c r="AA16">
        <f t="shared" si="36"/>
        <v>2.5691002141211037</v>
      </c>
      <c r="AB16">
        <f t="shared" si="27"/>
        <v>17.090589643879216</v>
      </c>
    </row>
    <row r="17" spans="1:28" x14ac:dyDescent="0.15">
      <c r="A17" s="1">
        <f t="shared" si="18"/>
        <v>4.7999999999999972</v>
      </c>
      <c r="B17">
        <f t="shared" si="0"/>
        <v>1222.8398190773482</v>
      </c>
      <c r="C17">
        <f t="shared" si="28"/>
        <v>124.08630507641807</v>
      </c>
      <c r="D17">
        <f t="shared" si="19"/>
        <v>1104.9048995541411</v>
      </c>
      <c r="E17">
        <f t="shared" si="2"/>
        <v>850.5917636349443</v>
      </c>
      <c r="F17">
        <f t="shared" si="29"/>
        <v>85.810006881040053</v>
      </c>
      <c r="G17">
        <f t="shared" si="20"/>
        <v>728.61623547773104</v>
      </c>
      <c r="H17">
        <f t="shared" si="4"/>
        <v>499.60278596735782</v>
      </c>
      <c r="I17">
        <f t="shared" si="30"/>
        <v>50.105768384274405</v>
      </c>
      <c r="J17">
        <f t="shared" si="21"/>
        <v>406.93445241687658</v>
      </c>
      <c r="K17">
        <f t="shared" si="6"/>
        <v>285.13734105325227</v>
      </c>
      <c r="L17">
        <f t="shared" si="31"/>
        <v>28.482920982908151</v>
      </c>
      <c r="M17">
        <f t="shared" si="22"/>
        <v>224.81100379002248</v>
      </c>
      <c r="N17">
        <f t="shared" si="8"/>
        <v>166.36444760003607</v>
      </c>
      <c r="O17">
        <f t="shared" si="32"/>
        <v>16.576662780133926</v>
      </c>
      <c r="P17">
        <f t="shared" si="23"/>
        <v>128.57499160918096</v>
      </c>
      <c r="Q17">
        <f t="shared" si="10"/>
        <v>100.35346421934453</v>
      </c>
      <c r="R17">
        <f t="shared" si="33"/>
        <v>9.983076299427422</v>
      </c>
      <c r="S17">
        <f t="shared" si="24"/>
        <v>76.584680495911982</v>
      </c>
      <c r="T17">
        <f t="shared" si="12"/>
        <v>62.518819919154403</v>
      </c>
      <c r="U17">
        <f t="shared" si="34"/>
        <v>6.2125498176812028</v>
      </c>
      <c r="V17">
        <f t="shared" si="25"/>
        <v>47.312647952067877</v>
      </c>
      <c r="W17">
        <f t="shared" si="14"/>
        <v>40.062378287051168</v>
      </c>
      <c r="X17">
        <f t="shared" si="35"/>
        <v>3.9780002193120083</v>
      </c>
      <c r="Y17">
        <f t="shared" si="26"/>
        <v>30.141921841563743</v>
      </c>
      <c r="Z17">
        <f t="shared" si="16"/>
        <v>26.294492532130075</v>
      </c>
      <c r="AA17">
        <f t="shared" si="36"/>
        <v>2.6094699130107255</v>
      </c>
      <c r="AB17">
        <f t="shared" si="27"/>
        <v>19.70005955688994</v>
      </c>
    </row>
    <row r="18" spans="1:28" x14ac:dyDescent="0.15">
      <c r="A18" s="1">
        <f t="shared" si="18"/>
        <v>4.8999999999999968</v>
      </c>
      <c r="B18">
        <f t="shared" si="0"/>
        <v>1188.205948476306</v>
      </c>
      <c r="C18">
        <f t="shared" si="28"/>
        <v>120.5522883776823</v>
      </c>
      <c r="D18">
        <f t="shared" si="19"/>
        <v>1225.4571879318235</v>
      </c>
      <c r="E18">
        <f t="shared" si="2"/>
        <v>835.65991855901768</v>
      </c>
      <c r="F18">
        <f t="shared" si="29"/>
        <v>84.312584109697809</v>
      </c>
      <c r="G18">
        <f t="shared" si="20"/>
        <v>812.92881958742885</v>
      </c>
      <c r="H18">
        <f t="shared" si="4"/>
        <v>496.44852046415122</v>
      </c>
      <c r="I18">
        <f t="shared" si="30"/>
        <v>49.802565321575273</v>
      </c>
      <c r="J18">
        <f t="shared" si="21"/>
        <v>456.73701773845187</v>
      </c>
      <c r="K18">
        <f t="shared" si="6"/>
        <v>285.57944766632778</v>
      </c>
      <c r="L18">
        <f t="shared" si="31"/>
        <v>28.535839435978904</v>
      </c>
      <c r="M18">
        <f t="shared" si="22"/>
        <v>253.3468432260014</v>
      </c>
      <c r="N18">
        <f t="shared" si="8"/>
        <v>167.46529285131356</v>
      </c>
      <c r="O18">
        <f t="shared" si="32"/>
        <v>16.691487022567422</v>
      </c>
      <c r="P18">
        <f t="shared" si="23"/>
        <v>145.26647863174838</v>
      </c>
      <c r="Q18">
        <f t="shared" si="10"/>
        <v>101.34919110168366</v>
      </c>
      <c r="R18">
        <f t="shared" si="33"/>
        <v>10.085132766051375</v>
      </c>
      <c r="S18">
        <f t="shared" si="24"/>
        <v>86.669813261963355</v>
      </c>
      <c r="T18">
        <f t="shared" si="12"/>
        <v>63.278978879945946</v>
      </c>
      <c r="U18">
        <f t="shared" si="34"/>
        <v>6.2898899399549952</v>
      </c>
      <c r="V18">
        <f t="shared" si="25"/>
        <v>53.602537892022873</v>
      </c>
      <c r="W18">
        <f t="shared" si="14"/>
        <v>40.612562953336223</v>
      </c>
      <c r="X18">
        <f t="shared" si="35"/>
        <v>4.0337470620193558</v>
      </c>
      <c r="Y18">
        <f t="shared" si="26"/>
        <v>34.175668903583102</v>
      </c>
      <c r="Z18">
        <f t="shared" si="16"/>
        <v>26.685799645474837</v>
      </c>
      <c r="AA18">
        <f t="shared" si="36"/>
        <v>2.6490146088802362</v>
      </c>
      <c r="AB18">
        <f t="shared" si="27"/>
        <v>22.349074165770176</v>
      </c>
    </row>
    <row r="19" spans="1:28" x14ac:dyDescent="0.15">
      <c r="A19" s="1">
        <f t="shared" si="18"/>
        <v>4.9999999999999964</v>
      </c>
      <c r="B19">
        <f t="shared" si="0"/>
        <v>1154.9124220655108</v>
      </c>
      <c r="C19">
        <f t="shared" si="28"/>
        <v>117.15591852709044</v>
      </c>
      <c r="D19">
        <f t="shared" si="19"/>
        <v>1342.613106458914</v>
      </c>
      <c r="E19">
        <f t="shared" si="2"/>
        <v>820.83537387127467</v>
      </c>
      <c r="F19">
        <f t="shared" si="29"/>
        <v>82.824764621514333</v>
      </c>
      <c r="G19">
        <f t="shared" si="20"/>
        <v>895.75358420894315</v>
      </c>
      <c r="H19">
        <f t="shared" si="4"/>
        <v>493.06869139523991</v>
      </c>
      <c r="I19">
        <f t="shared" si="30"/>
        <v>49.475860592969383</v>
      </c>
      <c r="J19">
        <f t="shared" si="21"/>
        <v>506.21287833142128</v>
      </c>
      <c r="K19">
        <f t="shared" si="6"/>
        <v>285.8538495083763</v>
      </c>
      <c r="L19">
        <f t="shared" si="31"/>
        <v>28.571664858735101</v>
      </c>
      <c r="M19">
        <f t="shared" si="22"/>
        <v>281.91850808473652</v>
      </c>
      <c r="N19">
        <f t="shared" si="8"/>
        <v>168.47311399480151</v>
      </c>
      <c r="O19">
        <f t="shared" si="32"/>
        <v>16.796920342305693</v>
      </c>
      <c r="P19">
        <f t="shared" si="23"/>
        <v>162.06339897405408</v>
      </c>
      <c r="Q19">
        <f t="shared" si="10"/>
        <v>102.29564133383295</v>
      </c>
      <c r="R19">
        <f t="shared" si="33"/>
        <v>10.182241621775795</v>
      </c>
      <c r="S19">
        <f t="shared" si="24"/>
        <v>96.852054883739157</v>
      </c>
      <c r="T19">
        <f t="shared" si="12"/>
        <v>64.012686970535469</v>
      </c>
      <c r="U19">
        <f t="shared" si="34"/>
        <v>6.3645832925240482</v>
      </c>
      <c r="V19">
        <f t="shared" si="25"/>
        <v>59.967121184546919</v>
      </c>
      <c r="W19">
        <f t="shared" si="14"/>
        <v>41.148132216762868</v>
      </c>
      <c r="X19">
        <f t="shared" si="35"/>
        <v>4.0880347585049401</v>
      </c>
      <c r="Y19">
        <f t="shared" si="26"/>
        <v>38.263703662088041</v>
      </c>
      <c r="Z19">
        <f t="shared" si="16"/>
        <v>27.068773221053394</v>
      </c>
      <c r="AA19">
        <f t="shared" si="36"/>
        <v>2.6877286433264023</v>
      </c>
      <c r="AB19">
        <f t="shared" si="27"/>
        <v>25.036802809096578</v>
      </c>
    </row>
    <row r="20" spans="1:28" x14ac:dyDescent="0.15">
      <c r="A20" s="1">
        <f>A19+0.5</f>
        <v>5.4999999999999964</v>
      </c>
      <c r="B20">
        <f t="shared" si="0"/>
        <v>1006.3166812895469</v>
      </c>
      <c r="C20">
        <f t="shared" si="28"/>
        <v>540.30727583876444</v>
      </c>
      <c r="D20">
        <f t="shared" si="19"/>
        <v>1882.9203822976783</v>
      </c>
      <c r="E20">
        <f t="shared" si="2"/>
        <v>748.92497804671075</v>
      </c>
      <c r="F20">
        <f t="shared" si="29"/>
        <v>392.44008797949635</v>
      </c>
      <c r="G20">
        <f t="shared" si="20"/>
        <v>1288.1936721884395</v>
      </c>
      <c r="H20">
        <f t="shared" si="4"/>
        <v>473.38863350466067</v>
      </c>
      <c r="I20">
        <f t="shared" si="30"/>
        <v>241.61433122497516</v>
      </c>
      <c r="J20">
        <f t="shared" si="21"/>
        <v>747.82720955639638</v>
      </c>
      <c r="K20">
        <f t="shared" si="6"/>
        <v>284.93365415194751</v>
      </c>
      <c r="L20">
        <f t="shared" si="31"/>
        <v>142.69687591508097</v>
      </c>
      <c r="M20">
        <f t="shared" si="22"/>
        <v>424.61538399981748</v>
      </c>
      <c r="N20">
        <f t="shared" si="8"/>
        <v>172.18291786482908</v>
      </c>
      <c r="O20">
        <f t="shared" si="32"/>
        <v>85.164007964907654</v>
      </c>
      <c r="P20">
        <f t="shared" si="23"/>
        <v>247.22740693896174</v>
      </c>
      <c r="Q20">
        <f t="shared" si="10"/>
        <v>106.30549524940692</v>
      </c>
      <c r="R20">
        <f t="shared" si="33"/>
        <v>52.150284145809962</v>
      </c>
      <c r="S20">
        <f t="shared" si="24"/>
        <v>149.00233902954912</v>
      </c>
      <c r="T20">
        <f t="shared" si="12"/>
        <v>67.287112513120846</v>
      </c>
      <c r="U20">
        <f t="shared" si="34"/>
        <v>32.824949870914082</v>
      </c>
      <c r="V20">
        <f t="shared" si="25"/>
        <v>92.792071055461008</v>
      </c>
      <c r="W20">
        <f t="shared" si="14"/>
        <v>43.60581339885384</v>
      </c>
      <c r="X20">
        <f t="shared" si="35"/>
        <v>21.188486403904179</v>
      </c>
      <c r="Y20">
        <f t="shared" si="26"/>
        <v>59.45219006599222</v>
      </c>
      <c r="Z20">
        <f t="shared" si="16"/>
        <v>28.857130807427051</v>
      </c>
      <c r="AA20">
        <f t="shared" si="36"/>
        <v>13.981476007120111</v>
      </c>
      <c r="AB20">
        <f t="shared" si="27"/>
        <v>39.018278816216693</v>
      </c>
    </row>
    <row r="21" spans="1:28" x14ac:dyDescent="0.15">
      <c r="A21" s="1">
        <f t="shared" ref="A21:A25" si="37">A20+0.5</f>
        <v>5.9999999999999964</v>
      </c>
      <c r="B21">
        <f t="shared" si="0"/>
        <v>882.62963705356628</v>
      </c>
      <c r="C21">
        <f t="shared" si="28"/>
        <v>472.23657958577826</v>
      </c>
      <c r="D21">
        <f t="shared" si="19"/>
        <v>2355.1569618834565</v>
      </c>
      <c r="E21">
        <f t="shared" si="2"/>
        <v>681.71859690370934</v>
      </c>
      <c r="F21">
        <f t="shared" si="29"/>
        <v>357.66089373760502</v>
      </c>
      <c r="G21">
        <f t="shared" si="20"/>
        <v>1645.8545659260444</v>
      </c>
      <c r="H21">
        <f t="shared" si="4"/>
        <v>450.42924659921601</v>
      </c>
      <c r="I21">
        <f t="shared" si="30"/>
        <v>230.95447002596916</v>
      </c>
      <c r="J21">
        <f t="shared" si="21"/>
        <v>978.78167958236554</v>
      </c>
      <c r="K21">
        <f t="shared" si="6"/>
        <v>280.75829498406557</v>
      </c>
      <c r="L21">
        <f t="shared" si="31"/>
        <v>141.42298728400328</v>
      </c>
      <c r="M21">
        <f t="shared" si="22"/>
        <v>566.03837128382077</v>
      </c>
      <c r="N21">
        <f t="shared" si="8"/>
        <v>173.86176401274039</v>
      </c>
      <c r="O21">
        <f t="shared" si="32"/>
        <v>86.511170469392368</v>
      </c>
      <c r="P21">
        <f t="shared" si="23"/>
        <v>333.7385774083541</v>
      </c>
      <c r="Q21">
        <f t="shared" si="10"/>
        <v>109.16468649239951</v>
      </c>
      <c r="R21">
        <f t="shared" si="33"/>
        <v>53.867545435451603</v>
      </c>
      <c r="S21">
        <f t="shared" si="24"/>
        <v>202.86988446500072</v>
      </c>
      <c r="T21">
        <f t="shared" si="12"/>
        <v>69.916925293019247</v>
      </c>
      <c r="U21">
        <f t="shared" si="34"/>
        <v>34.301009451535023</v>
      </c>
      <c r="V21">
        <f t="shared" si="25"/>
        <v>127.09308050699603</v>
      </c>
      <c r="W21">
        <f t="shared" si="14"/>
        <v>45.696878515144775</v>
      </c>
      <c r="X21">
        <f t="shared" si="35"/>
        <v>22.325672978499654</v>
      </c>
      <c r="Y21">
        <f t="shared" si="26"/>
        <v>81.77786304449188</v>
      </c>
      <c r="Z21">
        <f t="shared" si="16"/>
        <v>30.432131916296424</v>
      </c>
      <c r="AA21">
        <f t="shared" si="36"/>
        <v>14.822315680930869</v>
      </c>
      <c r="AB21">
        <f t="shared" si="27"/>
        <v>53.840594497147563</v>
      </c>
    </row>
    <row r="22" spans="1:28" x14ac:dyDescent="0.15">
      <c r="A22" s="1">
        <f t="shared" si="37"/>
        <v>6.4999999999999964</v>
      </c>
      <c r="B22">
        <f t="shared" si="0"/>
        <v>778.60043479001013</v>
      </c>
      <c r="C22">
        <f t="shared" si="28"/>
        <v>415.30751796089407</v>
      </c>
      <c r="D22">
        <f t="shared" si="19"/>
        <v>2770.4644798443505</v>
      </c>
      <c r="E22">
        <f t="shared" si="2"/>
        <v>619.88617823608467</v>
      </c>
      <c r="F22">
        <f t="shared" si="29"/>
        <v>325.40119378494853</v>
      </c>
      <c r="G22">
        <f t="shared" si="20"/>
        <v>1971.2557597109931</v>
      </c>
      <c r="H22">
        <f t="shared" si="4"/>
        <v>425.67006762435005</v>
      </c>
      <c r="I22">
        <f t="shared" si="30"/>
        <v>219.02482855589153</v>
      </c>
      <c r="J22">
        <f t="shared" si="21"/>
        <v>1197.806508138257</v>
      </c>
      <c r="K22">
        <f t="shared" si="6"/>
        <v>274.04460844702493</v>
      </c>
      <c r="L22">
        <f t="shared" si="31"/>
        <v>138.70072585777262</v>
      </c>
      <c r="M22">
        <f t="shared" si="22"/>
        <v>704.73909714159345</v>
      </c>
      <c r="N22">
        <f t="shared" si="8"/>
        <v>173.77260390423987</v>
      </c>
      <c r="O22">
        <f t="shared" si="32"/>
        <v>86.908591979245074</v>
      </c>
      <c r="P22">
        <f t="shared" si="23"/>
        <v>420.64716938759921</v>
      </c>
      <c r="Q22">
        <f t="shared" si="10"/>
        <v>110.95964168816856</v>
      </c>
      <c r="R22">
        <f t="shared" si="33"/>
        <v>55.031082045142014</v>
      </c>
      <c r="S22">
        <f t="shared" si="24"/>
        <v>257.90096651014272</v>
      </c>
      <c r="T22">
        <f t="shared" si="12"/>
        <v>71.92731514678961</v>
      </c>
      <c r="U22">
        <f t="shared" si="34"/>
        <v>35.461060109952214</v>
      </c>
      <c r="V22">
        <f t="shared" si="25"/>
        <v>162.55414061694825</v>
      </c>
      <c r="W22">
        <f t="shared" si="14"/>
        <v>47.426432765245103</v>
      </c>
      <c r="X22">
        <f t="shared" si="35"/>
        <v>23.280827820097471</v>
      </c>
      <c r="Y22">
        <f t="shared" si="26"/>
        <v>105.05869086458935</v>
      </c>
      <c r="Z22">
        <f t="shared" si="16"/>
        <v>31.792858823130754</v>
      </c>
      <c r="AA22">
        <f t="shared" si="36"/>
        <v>15.556247684856794</v>
      </c>
      <c r="AB22">
        <f t="shared" si="27"/>
        <v>69.396842182004363</v>
      </c>
    </row>
    <row r="23" spans="1:28" x14ac:dyDescent="0.15">
      <c r="A23" s="1">
        <f t="shared" si="37"/>
        <v>6.9999999999999964</v>
      </c>
      <c r="B23">
        <f t="shared" si="0"/>
        <v>690.29616795333629</v>
      </c>
      <c r="C23">
        <f t="shared" si="28"/>
        <v>367.22415068583661</v>
      </c>
      <c r="D23">
        <f t="shared" si="19"/>
        <v>3137.6886305301873</v>
      </c>
      <c r="E23">
        <f t="shared" si="2"/>
        <v>563.53542634057703</v>
      </c>
      <c r="F23">
        <f t="shared" si="29"/>
        <v>295.8554011441654</v>
      </c>
      <c r="G23">
        <f t="shared" si="20"/>
        <v>2267.1111608551582</v>
      </c>
      <c r="H23">
        <f t="shared" si="4"/>
        <v>400.19538931172713</v>
      </c>
      <c r="I23">
        <f t="shared" si="30"/>
        <v>206.4663642340193</v>
      </c>
      <c r="J23">
        <f t="shared" si="21"/>
        <v>1404.2728723722762</v>
      </c>
      <c r="K23">
        <f t="shared" si="6"/>
        <v>265.42532748159925</v>
      </c>
      <c r="L23">
        <f t="shared" si="31"/>
        <v>134.86748398215605</v>
      </c>
      <c r="M23">
        <f t="shared" si="22"/>
        <v>839.60658112374949</v>
      </c>
      <c r="N23">
        <f t="shared" si="8"/>
        <v>172.18003516724639</v>
      </c>
      <c r="O23">
        <f t="shared" si="32"/>
        <v>86.488159767871565</v>
      </c>
      <c r="P23">
        <f t="shared" si="23"/>
        <v>507.1353291554708</v>
      </c>
      <c r="Q23">
        <f t="shared" si="10"/>
        <v>111.7888252786726</v>
      </c>
      <c r="R23">
        <f t="shared" si="33"/>
        <v>55.687116741710291</v>
      </c>
      <c r="S23">
        <f t="shared" si="24"/>
        <v>313.58808325185299</v>
      </c>
      <c r="T23">
        <f t="shared" si="12"/>
        <v>73.352248038114439</v>
      </c>
      <c r="U23">
        <f t="shared" si="34"/>
        <v>36.319890796226012</v>
      </c>
      <c r="V23">
        <f t="shared" si="25"/>
        <v>198.87403141317427</v>
      </c>
      <c r="W23">
        <f t="shared" si="14"/>
        <v>48.804761455984867</v>
      </c>
      <c r="X23">
        <f t="shared" si="35"/>
        <v>24.057798555307492</v>
      </c>
      <c r="Y23">
        <f t="shared" si="26"/>
        <v>129.11648941989685</v>
      </c>
      <c r="Z23">
        <f t="shared" si="16"/>
        <v>32.941293569776704</v>
      </c>
      <c r="AA23">
        <f t="shared" si="36"/>
        <v>16.183538098226865</v>
      </c>
      <c r="AB23">
        <f t="shared" si="27"/>
        <v>85.580380280231225</v>
      </c>
    </row>
    <row r="24" spans="1:28" x14ac:dyDescent="0.15">
      <c r="A24" s="1">
        <f t="shared" si="37"/>
        <v>7.4999999999999964</v>
      </c>
      <c r="B24">
        <f t="shared" si="0"/>
        <v>614.7271141851711</v>
      </c>
      <c r="C24">
        <f t="shared" si="28"/>
        <v>326.25582053462688</v>
      </c>
      <c r="D24">
        <f t="shared" si="19"/>
        <v>3463.9444510648141</v>
      </c>
      <c r="E24">
        <f t="shared" si="2"/>
        <v>512.47023190892412</v>
      </c>
      <c r="F24">
        <f t="shared" si="29"/>
        <v>269.00141456237532</v>
      </c>
      <c r="G24">
        <f t="shared" si="20"/>
        <v>2536.1125754175337</v>
      </c>
      <c r="H24">
        <f t="shared" si="4"/>
        <v>374.77459020033615</v>
      </c>
      <c r="I24">
        <f t="shared" si="30"/>
        <v>193.7424948780158</v>
      </c>
      <c r="J24">
        <f t="shared" si="21"/>
        <v>1598.015367250292</v>
      </c>
      <c r="K24">
        <f t="shared" si="6"/>
        <v>255.44080338950818</v>
      </c>
      <c r="L24">
        <f t="shared" si="31"/>
        <v>130.21653271777686</v>
      </c>
      <c r="M24">
        <f t="shared" si="22"/>
        <v>969.82311384152638</v>
      </c>
      <c r="N24">
        <f t="shared" si="8"/>
        <v>169.33887093417039</v>
      </c>
      <c r="O24">
        <f t="shared" si="32"/>
        <v>85.379726525354187</v>
      </c>
      <c r="P24">
        <f t="shared" si="23"/>
        <v>592.51505568082496</v>
      </c>
      <c r="Q24">
        <f t="shared" si="10"/>
        <v>111.7572972945631</v>
      </c>
      <c r="R24">
        <f t="shared" si="33"/>
        <v>55.88653064330893</v>
      </c>
      <c r="S24">
        <f t="shared" si="24"/>
        <v>369.47461389516195</v>
      </c>
      <c r="T24">
        <f t="shared" si="12"/>
        <v>74.232302124762654</v>
      </c>
      <c r="U24">
        <f t="shared" si="34"/>
        <v>36.896137540719273</v>
      </c>
      <c r="V24">
        <f t="shared" si="25"/>
        <v>235.77016895389355</v>
      </c>
      <c r="W24">
        <f t="shared" si="14"/>
        <v>49.846508601707441</v>
      </c>
      <c r="X24">
        <f t="shared" si="35"/>
        <v>24.662817514423075</v>
      </c>
      <c r="Y24">
        <f t="shared" si="26"/>
        <v>153.77930693431992</v>
      </c>
      <c r="Z24">
        <f t="shared" si="16"/>
        <v>33.882009578581211</v>
      </c>
      <c r="AA24">
        <f t="shared" si="36"/>
        <v>16.705825787089481</v>
      </c>
      <c r="AB24">
        <f t="shared" si="27"/>
        <v>102.28620606732071</v>
      </c>
    </row>
    <row r="25" spans="1:28" x14ac:dyDescent="0.15">
      <c r="A25" s="1">
        <f t="shared" si="37"/>
        <v>7.9999999999999964</v>
      </c>
      <c r="B25">
        <f t="shared" si="0"/>
        <v>549.58797929256309</v>
      </c>
      <c r="C25">
        <f t="shared" si="28"/>
        <v>291.07877336943352</v>
      </c>
      <c r="D25">
        <f t="shared" si="19"/>
        <v>3755.0232244342478</v>
      </c>
      <c r="E25">
        <f t="shared" si="2"/>
        <v>466.34331855954349</v>
      </c>
      <c r="F25">
        <f t="shared" si="29"/>
        <v>244.7033876171169</v>
      </c>
      <c r="G25">
        <f t="shared" si="20"/>
        <v>2780.8159630346504</v>
      </c>
      <c r="H25">
        <f t="shared" si="4"/>
        <v>349.93500271812263</v>
      </c>
      <c r="I25">
        <f t="shared" si="30"/>
        <v>181.17739822961471</v>
      </c>
      <c r="J25">
        <f t="shared" si="21"/>
        <v>1779.1927654799067</v>
      </c>
      <c r="K25">
        <f t="shared" si="6"/>
        <v>244.54015135909947</v>
      </c>
      <c r="L25">
        <f t="shared" si="31"/>
        <v>124.99523868715191</v>
      </c>
      <c r="M25">
        <f t="shared" si="22"/>
        <v>1094.8183525286784</v>
      </c>
      <c r="N25">
        <f t="shared" si="8"/>
        <v>165.48634988116916</v>
      </c>
      <c r="O25">
        <f t="shared" si="32"/>
        <v>83.706305203834887</v>
      </c>
      <c r="P25">
        <f t="shared" si="23"/>
        <v>676.22136088465982</v>
      </c>
      <c r="Q25">
        <f t="shared" si="10"/>
        <v>110.97212434031371</v>
      </c>
      <c r="R25">
        <f t="shared" si="33"/>
        <v>55.682355408719204</v>
      </c>
      <c r="S25">
        <f t="shared" si="24"/>
        <v>425.15696930388117</v>
      </c>
      <c r="T25">
        <f t="shared" si="12"/>
        <v>74.612623435155314</v>
      </c>
      <c r="U25">
        <f t="shared" si="34"/>
        <v>37.211231389979488</v>
      </c>
      <c r="V25">
        <f t="shared" si="25"/>
        <v>272.98140034387302</v>
      </c>
      <c r="W25">
        <f t="shared" si="14"/>
        <v>50.569833647815798</v>
      </c>
      <c r="X25">
        <f t="shared" si="35"/>
        <v>25.10408556238081</v>
      </c>
      <c r="Y25">
        <f t="shared" si="26"/>
        <v>178.88339249670074</v>
      </c>
      <c r="Z25">
        <f t="shared" si="16"/>
        <v>34.621830898345365</v>
      </c>
      <c r="AA25">
        <f t="shared" si="36"/>
        <v>17.125960119231642</v>
      </c>
      <c r="AB25">
        <f t="shared" si="27"/>
        <v>119.41216618655235</v>
      </c>
    </row>
    <row r="26" spans="1:28" x14ac:dyDescent="0.15">
      <c r="A26" s="1">
        <f>A25+1</f>
        <v>8.9999999999999964</v>
      </c>
      <c r="B26">
        <f t="shared" si="0"/>
        <v>443.77034527000797</v>
      </c>
      <c r="C26">
        <f t="shared" si="28"/>
        <v>496.67916228128553</v>
      </c>
      <c r="D26">
        <f t="shared" si="19"/>
        <v>4251.7023867155331</v>
      </c>
      <c r="E26">
        <f t="shared" si="2"/>
        <v>387.25058150845319</v>
      </c>
      <c r="F26">
        <f t="shared" si="29"/>
        <v>426.79695003399831</v>
      </c>
      <c r="G26">
        <f t="shared" si="20"/>
        <v>3207.6129130686486</v>
      </c>
      <c r="H26">
        <f t="shared" si="4"/>
        <v>303.25160519064286</v>
      </c>
      <c r="I26">
        <f t="shared" si="30"/>
        <v>326.59330395438275</v>
      </c>
      <c r="J26">
        <f t="shared" si="21"/>
        <v>2105.7860694342894</v>
      </c>
      <c r="K26">
        <f t="shared" si="6"/>
        <v>221.37433092931681</v>
      </c>
      <c r="L26">
        <f t="shared" si="31"/>
        <v>232.95724114420813</v>
      </c>
      <c r="M26">
        <f t="shared" si="22"/>
        <v>1327.7755936728865</v>
      </c>
      <c r="N26">
        <f t="shared" si="8"/>
        <v>155.58254206815235</v>
      </c>
      <c r="O26">
        <f t="shared" si="32"/>
        <v>160.53444597466074</v>
      </c>
      <c r="P26">
        <f t="shared" si="23"/>
        <v>836.7558068593205</v>
      </c>
      <c r="Q26">
        <f t="shared" si="10"/>
        <v>107.55799726815414</v>
      </c>
      <c r="R26">
        <f t="shared" si="33"/>
        <v>109.26506080423393</v>
      </c>
      <c r="S26">
        <f t="shared" si="24"/>
        <v>534.42203010811511</v>
      </c>
      <c r="T26">
        <f t="shared" si="12"/>
        <v>74.066637990173206</v>
      </c>
      <c r="U26">
        <f t="shared" si="34"/>
        <v>74.33963071266426</v>
      </c>
      <c r="V26">
        <f t="shared" si="25"/>
        <v>347.32103105653727</v>
      </c>
      <c r="W26">
        <f t="shared" si="14"/>
        <v>51.146510998924711</v>
      </c>
      <c r="X26">
        <f t="shared" si="35"/>
        <v>50.858172323370255</v>
      </c>
      <c r="Y26">
        <f t="shared" si="26"/>
        <v>229.74156482007101</v>
      </c>
      <c r="Z26">
        <f t="shared" si="16"/>
        <v>35.535192288512171</v>
      </c>
      <c r="AA26">
        <f t="shared" si="36"/>
        <v>35.078511593428772</v>
      </c>
      <c r="AB26">
        <f t="shared" si="27"/>
        <v>154.49067777998113</v>
      </c>
    </row>
    <row r="27" spans="1:28" x14ac:dyDescent="0.15">
      <c r="A27" s="1">
        <f>A26+1</f>
        <v>9.9999999999999964</v>
      </c>
      <c r="B27">
        <f t="shared" si="0"/>
        <v>362.42493827175002</v>
      </c>
      <c r="C27">
        <f t="shared" si="28"/>
        <v>403.09764177087902</v>
      </c>
      <c r="D27">
        <f t="shared" si="19"/>
        <v>4654.800028486412</v>
      </c>
      <c r="E27">
        <f t="shared" si="2"/>
        <v>322.96596038041429</v>
      </c>
      <c r="F27">
        <f t="shared" si="29"/>
        <v>355.10827094443374</v>
      </c>
      <c r="G27">
        <f t="shared" si="20"/>
        <v>3562.7211840130822</v>
      </c>
      <c r="H27">
        <f t="shared" si="4"/>
        <v>261.53751628140645</v>
      </c>
      <c r="I27">
        <f t="shared" si="30"/>
        <v>282.39456073602469</v>
      </c>
      <c r="J27">
        <f t="shared" si="21"/>
        <v>2388.1806301703141</v>
      </c>
      <c r="K27">
        <f t="shared" si="6"/>
        <v>198.01120053464504</v>
      </c>
      <c r="L27">
        <f t="shared" si="31"/>
        <v>209.69276573198093</v>
      </c>
      <c r="M27">
        <f t="shared" si="22"/>
        <v>1537.4683594048674</v>
      </c>
      <c r="N27">
        <f t="shared" si="8"/>
        <v>143.8924332323744</v>
      </c>
      <c r="O27">
        <f t="shared" si="32"/>
        <v>149.73748765026338</v>
      </c>
      <c r="P27">
        <f t="shared" si="23"/>
        <v>986.49329450958385</v>
      </c>
      <c r="Q27">
        <f t="shared" si="10"/>
        <v>102.32519097363955</v>
      </c>
      <c r="R27">
        <f t="shared" si="33"/>
        <v>104.94159412089684</v>
      </c>
      <c r="S27">
        <f t="shared" si="24"/>
        <v>639.36362422901198</v>
      </c>
      <c r="T27">
        <f t="shared" si="12"/>
        <v>72.102746657965525</v>
      </c>
      <c r="U27">
        <f t="shared" si="34"/>
        <v>73.084692324069366</v>
      </c>
      <c r="V27">
        <f t="shared" si="25"/>
        <v>420.40572338060662</v>
      </c>
      <c r="W27">
        <f t="shared" si="14"/>
        <v>50.720219860494048</v>
      </c>
      <c r="X27">
        <f t="shared" si="35"/>
        <v>50.933365429709383</v>
      </c>
      <c r="Y27">
        <f t="shared" si="26"/>
        <v>280.6749302497804</v>
      </c>
      <c r="Z27">
        <f t="shared" si="16"/>
        <v>35.767434515555635</v>
      </c>
      <c r="AA27">
        <f t="shared" si="36"/>
        <v>35.651313402033907</v>
      </c>
      <c r="AB27">
        <f t="shared" si="27"/>
        <v>190.14199118201503</v>
      </c>
    </row>
    <row r="28" spans="1:28" x14ac:dyDescent="0.15">
      <c r="A28" s="1">
        <f t="shared" ref="A28:A30" si="38">A27+2</f>
        <v>11.999999999999996</v>
      </c>
      <c r="B28">
        <f t="shared" si="0"/>
        <v>248.22952482175384</v>
      </c>
      <c r="C28">
        <f t="shared" si="28"/>
        <v>610.65446309350386</v>
      </c>
      <c r="D28">
        <f t="shared" si="19"/>
        <v>5265.4544915799161</v>
      </c>
      <c r="E28">
        <f t="shared" si="2"/>
        <v>227.66549231580032</v>
      </c>
      <c r="F28">
        <f t="shared" si="29"/>
        <v>550.63145269621464</v>
      </c>
      <c r="G28">
        <f t="shared" si="20"/>
        <v>4113.3526367092963</v>
      </c>
      <c r="H28">
        <f t="shared" si="4"/>
        <v>193.51369919574867</v>
      </c>
      <c r="I28">
        <f t="shared" si="30"/>
        <v>455.0512154771551</v>
      </c>
      <c r="J28">
        <f t="shared" si="21"/>
        <v>2843.2318456474691</v>
      </c>
      <c r="K28">
        <f t="shared" si="6"/>
        <v>154.98253511825212</v>
      </c>
      <c r="L28">
        <f t="shared" si="31"/>
        <v>352.99373565289716</v>
      </c>
      <c r="M28">
        <f t="shared" si="22"/>
        <v>1890.4620950577646</v>
      </c>
      <c r="N28">
        <f t="shared" si="8"/>
        <v>119.00275207916262</v>
      </c>
      <c r="O28">
        <f t="shared" si="32"/>
        <v>262.89518531153703</v>
      </c>
      <c r="P28">
        <f t="shared" si="23"/>
        <v>1249.3884798211209</v>
      </c>
      <c r="Q28">
        <f t="shared" si="10"/>
        <v>88.910934807761066</v>
      </c>
      <c r="R28">
        <f t="shared" si="33"/>
        <v>191.23612578140063</v>
      </c>
      <c r="S28">
        <f t="shared" si="24"/>
        <v>830.59975001041266</v>
      </c>
      <c r="T28">
        <f t="shared" si="12"/>
        <v>65.356913732940484</v>
      </c>
      <c r="U28">
        <f t="shared" si="34"/>
        <v>137.45966039090601</v>
      </c>
      <c r="V28">
        <f t="shared" si="25"/>
        <v>557.8653837715126</v>
      </c>
      <c r="W28">
        <f t="shared" si="14"/>
        <v>47.632395453002758</v>
      </c>
      <c r="X28">
        <f t="shared" si="35"/>
        <v>98.352615313496813</v>
      </c>
      <c r="Y28">
        <f t="shared" si="26"/>
        <v>379.02754556327722</v>
      </c>
      <c r="Z28">
        <f t="shared" si="16"/>
        <v>34.592748843144165</v>
      </c>
      <c r="AA28">
        <f t="shared" si="36"/>
        <v>70.3601833586998</v>
      </c>
      <c r="AB28">
        <f t="shared" si="27"/>
        <v>260.5021745407148</v>
      </c>
    </row>
    <row r="29" spans="1:28" x14ac:dyDescent="0.15">
      <c r="A29" s="1">
        <f t="shared" si="38"/>
        <v>13.999999999999996</v>
      </c>
      <c r="B29">
        <f t="shared" si="0"/>
        <v>174.62260250505412</v>
      </c>
      <c r="C29">
        <f t="shared" si="28"/>
        <v>422.85212732680793</v>
      </c>
      <c r="D29">
        <f t="shared" si="19"/>
        <v>5688.306618906724</v>
      </c>
      <c r="E29">
        <f t="shared" si="2"/>
        <v>163.13949235037839</v>
      </c>
      <c r="F29">
        <f t="shared" si="29"/>
        <v>390.80498466617871</v>
      </c>
      <c r="G29">
        <f t="shared" si="20"/>
        <v>4504.1576213754752</v>
      </c>
      <c r="H29">
        <f t="shared" si="4"/>
        <v>143.25526736309547</v>
      </c>
      <c r="I29">
        <f t="shared" si="30"/>
        <v>336.76896655884411</v>
      </c>
      <c r="J29">
        <f t="shared" si="21"/>
        <v>3180.0008122063132</v>
      </c>
      <c r="K29">
        <f t="shared" si="6"/>
        <v>119.44928724696793</v>
      </c>
      <c r="L29">
        <f t="shared" si="31"/>
        <v>274.43182236522006</v>
      </c>
      <c r="M29">
        <f t="shared" si="22"/>
        <v>2164.8939174229845</v>
      </c>
      <c r="N29">
        <f t="shared" si="8"/>
        <v>95.683751446420274</v>
      </c>
      <c r="O29">
        <f t="shared" si="32"/>
        <v>214.68650352558291</v>
      </c>
      <c r="P29">
        <f t="shared" si="23"/>
        <v>1464.0749833467039</v>
      </c>
      <c r="Q29">
        <f t="shared" si="10"/>
        <v>74.443953945677194</v>
      </c>
      <c r="R29">
        <f t="shared" si="33"/>
        <v>163.35488875343827</v>
      </c>
      <c r="S29">
        <f t="shared" si="24"/>
        <v>993.95463876385088</v>
      </c>
      <c r="T29">
        <f t="shared" si="12"/>
        <v>56.769716909836291</v>
      </c>
      <c r="U29">
        <f t="shared" si="34"/>
        <v>122.12663064277677</v>
      </c>
      <c r="V29">
        <f t="shared" si="25"/>
        <v>679.99201441428932</v>
      </c>
      <c r="W29">
        <f t="shared" si="14"/>
        <v>42.731502643313185</v>
      </c>
      <c r="X29">
        <f t="shared" si="35"/>
        <v>90.36389809631595</v>
      </c>
      <c r="Y29">
        <f t="shared" si="26"/>
        <v>469.39144365959316</v>
      </c>
      <c r="Z29">
        <f t="shared" si="16"/>
        <v>31.911844955807478</v>
      </c>
      <c r="AA29">
        <f t="shared" si="36"/>
        <v>66.504593798951646</v>
      </c>
      <c r="AB29">
        <f t="shared" si="27"/>
        <v>327.00676833966645</v>
      </c>
    </row>
    <row r="30" spans="1:28" x14ac:dyDescent="0.15">
      <c r="A30" s="1">
        <f t="shared" si="38"/>
        <v>15.999999999999996</v>
      </c>
      <c r="B30">
        <f t="shared" si="0"/>
        <v>125.30253023733869</v>
      </c>
      <c r="C30">
        <f t="shared" si="28"/>
        <v>299.9251327423928</v>
      </c>
      <c r="D30">
        <f t="shared" si="19"/>
        <v>5988.2317516491166</v>
      </c>
      <c r="E30">
        <f t="shared" si="2"/>
        <v>118.54791307701477</v>
      </c>
      <c r="F30">
        <f t="shared" si="29"/>
        <v>281.68740542739317</v>
      </c>
      <c r="G30">
        <f t="shared" si="20"/>
        <v>4785.8450268028682</v>
      </c>
      <c r="H30">
        <f t="shared" si="4"/>
        <v>106.51320450839782</v>
      </c>
      <c r="I30">
        <f t="shared" si="30"/>
        <v>249.76847187149329</v>
      </c>
      <c r="J30">
        <f t="shared" si="21"/>
        <v>3429.7692840778063</v>
      </c>
      <c r="K30">
        <f t="shared" si="6"/>
        <v>91.486589431631316</v>
      </c>
      <c r="L30">
        <f t="shared" si="31"/>
        <v>210.93587667859924</v>
      </c>
      <c r="M30">
        <f t="shared" si="22"/>
        <v>2375.8297941015835</v>
      </c>
      <c r="N30">
        <f t="shared" si="8"/>
        <v>75.723624231740828</v>
      </c>
      <c r="O30">
        <f t="shared" si="32"/>
        <v>171.40737567816109</v>
      </c>
      <c r="P30">
        <f t="shared" si="23"/>
        <v>1635.482359024865</v>
      </c>
      <c r="Q30">
        <f t="shared" si="10"/>
        <v>60.887939837090315</v>
      </c>
      <c r="R30">
        <f t="shared" si="33"/>
        <v>135.33189378276751</v>
      </c>
      <c r="S30">
        <f t="shared" si="24"/>
        <v>1129.2865325466184</v>
      </c>
      <c r="T30">
        <f t="shared" si="12"/>
        <v>47.908220731705853</v>
      </c>
      <c r="U30">
        <f t="shared" si="34"/>
        <v>104.67793764154214</v>
      </c>
      <c r="V30">
        <f t="shared" si="25"/>
        <v>784.66995205583146</v>
      </c>
      <c r="W30">
        <f t="shared" si="14"/>
        <v>37.110153230904373</v>
      </c>
      <c r="X30">
        <f t="shared" si="35"/>
        <v>79.841655874217565</v>
      </c>
      <c r="Y30">
        <f t="shared" si="26"/>
        <v>549.23309953381067</v>
      </c>
      <c r="Z30">
        <f t="shared" si="16"/>
        <v>28.434971929215216</v>
      </c>
      <c r="AA30">
        <f t="shared" si="36"/>
        <v>60.34681688502269</v>
      </c>
      <c r="AB30">
        <f t="shared" si="27"/>
        <v>387.35358522468914</v>
      </c>
    </row>
    <row r="31" spans="1:28" x14ac:dyDescent="0.15">
      <c r="A31" s="1">
        <f>A30+4</f>
        <v>19.999999999999996</v>
      </c>
      <c r="B31">
        <f t="shared" si="0"/>
        <v>67.330462977237701</v>
      </c>
      <c r="C31">
        <f t="shared" si="28"/>
        <v>385.2659864291528</v>
      </c>
      <c r="D31">
        <f t="shared" si="19"/>
        <v>6373.4977380782693</v>
      </c>
      <c r="E31">
        <f t="shared" si="2"/>
        <v>64.714329166318052</v>
      </c>
      <c r="F31">
        <f t="shared" si="29"/>
        <v>366.52448448666564</v>
      </c>
      <c r="G31">
        <f t="shared" si="20"/>
        <v>5152.3695112895339</v>
      </c>
      <c r="H31">
        <f t="shared" si="4"/>
        <v>59.885275914632317</v>
      </c>
      <c r="I31">
        <f t="shared" si="30"/>
        <v>332.7969608460603</v>
      </c>
      <c r="J31">
        <f t="shared" si="21"/>
        <v>3762.5662449238666</v>
      </c>
      <c r="K31">
        <f t="shared" si="6"/>
        <v>53.521730432666189</v>
      </c>
      <c r="L31">
        <f t="shared" si="31"/>
        <v>290.01663972859501</v>
      </c>
      <c r="M31">
        <f t="shared" si="22"/>
        <v>2665.8464338301783</v>
      </c>
      <c r="N31">
        <f t="shared" si="8"/>
        <v>46.38769153863047</v>
      </c>
      <c r="O31">
        <f t="shared" si="32"/>
        <v>244.22263154074261</v>
      </c>
      <c r="P31">
        <f t="shared" si="23"/>
        <v>1879.7049905656077</v>
      </c>
      <c r="Q31">
        <f t="shared" si="10"/>
        <v>39.16486961425074</v>
      </c>
      <c r="R31">
        <f t="shared" si="33"/>
        <v>200.10561890268212</v>
      </c>
      <c r="S31">
        <f t="shared" si="24"/>
        <v>1329.3921514493006</v>
      </c>
      <c r="T31">
        <f t="shared" si="12"/>
        <v>32.356668089470404</v>
      </c>
      <c r="U31">
        <f t="shared" si="34"/>
        <v>160.52977764235251</v>
      </c>
      <c r="V31">
        <f t="shared" si="25"/>
        <v>945.199729698184</v>
      </c>
      <c r="W31">
        <f t="shared" si="14"/>
        <v>26.267199559647615</v>
      </c>
      <c r="X31">
        <f t="shared" si="35"/>
        <v>126.75470558110398</v>
      </c>
      <c r="Y31">
        <f t="shared" si="26"/>
        <v>675.98780511491464</v>
      </c>
      <c r="Z31">
        <f t="shared" si="16"/>
        <v>21.030009150587571</v>
      </c>
      <c r="AA31">
        <f t="shared" si="36"/>
        <v>98.929962159605566</v>
      </c>
      <c r="AB31">
        <f t="shared" si="27"/>
        <v>486.28354738429471</v>
      </c>
    </row>
    <row r="32" spans="1:28" x14ac:dyDescent="0.15">
      <c r="A32" s="1">
        <f t="shared" ref="A32:A33" si="39">A31+5</f>
        <v>24.999999999999996</v>
      </c>
      <c r="B32">
        <f t="shared" si="0"/>
        <v>32.716077544608446</v>
      </c>
      <c r="C32">
        <f t="shared" si="28"/>
        <v>250.11635130461536</v>
      </c>
      <c r="D32">
        <f t="shared" si="19"/>
        <v>6623.6140893828851</v>
      </c>
      <c r="E32">
        <f t="shared" si="2"/>
        <v>31.792537104780038</v>
      </c>
      <c r="F32">
        <f t="shared" si="29"/>
        <v>241.26716567774523</v>
      </c>
      <c r="G32">
        <f t="shared" si="20"/>
        <v>5393.6366769672795</v>
      </c>
      <c r="H32">
        <f t="shared" si="4"/>
        <v>30.046136304531309</v>
      </c>
      <c r="I32">
        <f t="shared" si="30"/>
        <v>224.82853054790908</v>
      </c>
      <c r="J32">
        <f t="shared" si="21"/>
        <v>3987.3947754717756</v>
      </c>
      <c r="K32">
        <f t="shared" si="6"/>
        <v>27.655789432534391</v>
      </c>
      <c r="L32">
        <f t="shared" si="31"/>
        <v>202.94379966300144</v>
      </c>
      <c r="M32">
        <f t="shared" si="22"/>
        <v>2868.7902334931796</v>
      </c>
      <c r="N32">
        <f t="shared" si="8"/>
        <v>24.841978613825919</v>
      </c>
      <c r="O32">
        <f t="shared" si="32"/>
        <v>178.07417538114098</v>
      </c>
      <c r="P32">
        <f t="shared" si="23"/>
        <v>2057.7791659467484</v>
      </c>
      <c r="Q32">
        <f t="shared" si="10"/>
        <v>21.827934310197609</v>
      </c>
      <c r="R32">
        <f t="shared" si="33"/>
        <v>152.48200981112089</v>
      </c>
      <c r="S32">
        <f t="shared" si="24"/>
        <v>1481.8741612604215</v>
      </c>
      <c r="T32">
        <f t="shared" si="12"/>
        <v>18.808937858693458</v>
      </c>
      <c r="U32">
        <f t="shared" si="34"/>
        <v>127.91401487040964</v>
      </c>
      <c r="V32">
        <f t="shared" si="25"/>
        <v>1073.1137445685936</v>
      </c>
      <c r="W32">
        <f t="shared" si="14"/>
        <v>15.934776147777058</v>
      </c>
      <c r="X32">
        <f t="shared" si="35"/>
        <v>105.50493926856169</v>
      </c>
      <c r="Y32">
        <f t="shared" si="26"/>
        <v>781.49274438347629</v>
      </c>
      <c r="Z32">
        <f t="shared" si="16"/>
        <v>13.305032323131575</v>
      </c>
      <c r="AA32">
        <f t="shared" si="36"/>
        <v>85.837603684297861</v>
      </c>
      <c r="AB32">
        <f t="shared" si="27"/>
        <v>572.12115106859255</v>
      </c>
    </row>
    <row r="33" spans="1:28" x14ac:dyDescent="0.15">
      <c r="A33" s="1">
        <f t="shared" si="39"/>
        <v>29.999999999999996</v>
      </c>
      <c r="B33">
        <f t="shared" si="0"/>
        <v>16.549672151821948</v>
      </c>
      <c r="C33">
        <f t="shared" si="28"/>
        <v>123.16437424107598</v>
      </c>
      <c r="D33">
        <f t="shared" si="19"/>
        <v>6746.7784636239612</v>
      </c>
      <c r="E33">
        <f t="shared" si="2"/>
        <v>16.187348383159584</v>
      </c>
      <c r="F33">
        <f t="shared" si="29"/>
        <v>119.94971371984906</v>
      </c>
      <c r="G33">
        <f t="shared" si="20"/>
        <v>5513.5863906871282</v>
      </c>
      <c r="H33">
        <f t="shared" si="4"/>
        <v>15.492604034387389</v>
      </c>
      <c r="I33">
        <f t="shared" si="30"/>
        <v>113.84685084729675</v>
      </c>
      <c r="J33">
        <f t="shared" si="21"/>
        <v>4101.2416263190726</v>
      </c>
      <c r="K33">
        <f t="shared" si="6"/>
        <v>14.520255343442171</v>
      </c>
      <c r="L33">
        <f t="shared" si="31"/>
        <v>105.4401119399414</v>
      </c>
      <c r="M33">
        <f t="shared" si="22"/>
        <v>2974.2303454331209</v>
      </c>
      <c r="N33">
        <f t="shared" si="8"/>
        <v>13.341418129543415</v>
      </c>
      <c r="O33">
        <f t="shared" si="32"/>
        <v>95.458491858423344</v>
      </c>
      <c r="P33">
        <f t="shared" si="23"/>
        <v>2153.2376578051717</v>
      </c>
      <c r="Q33">
        <f t="shared" si="10"/>
        <v>12.033457242033174</v>
      </c>
      <c r="R33">
        <f t="shared" si="33"/>
        <v>84.653478880576955</v>
      </c>
      <c r="S33">
        <f t="shared" si="24"/>
        <v>1566.5276401409985</v>
      </c>
      <c r="T33">
        <f t="shared" si="12"/>
        <v>10.670706723594771</v>
      </c>
      <c r="U33">
        <f t="shared" si="34"/>
        <v>73.699111455720583</v>
      </c>
      <c r="V33">
        <f t="shared" si="25"/>
        <v>1146.8128560243142</v>
      </c>
      <c r="W33">
        <f t="shared" si="14"/>
        <v>9.3175290741753578</v>
      </c>
      <c r="X33">
        <f t="shared" si="35"/>
        <v>63.130763054881037</v>
      </c>
      <c r="Y33">
        <f t="shared" si="26"/>
        <v>844.62350743835736</v>
      </c>
      <c r="Z33">
        <f t="shared" si="16"/>
        <v>8.0243600961095414</v>
      </c>
      <c r="AA33">
        <f t="shared" si="36"/>
        <v>53.323481048102792</v>
      </c>
      <c r="AB33">
        <f t="shared" si="27"/>
        <v>625.4446321166954</v>
      </c>
    </row>
    <row r="34" spans="1:28" x14ac:dyDescent="0.15">
      <c r="A34" s="1">
        <f>A33+10</f>
        <v>40</v>
      </c>
      <c r="B34">
        <f t="shared" si="0"/>
        <v>4.5703340949268201</v>
      </c>
      <c r="C34">
        <f t="shared" si="28"/>
        <v>105.60003123374388</v>
      </c>
      <c r="D34">
        <f t="shared" si="19"/>
        <v>6852.3784948577049</v>
      </c>
      <c r="E34">
        <f t="shared" si="2"/>
        <v>4.5024309186879705</v>
      </c>
      <c r="F34">
        <f t="shared" si="29"/>
        <v>103.44889650923781</v>
      </c>
      <c r="G34">
        <f t="shared" si="20"/>
        <v>5617.035287196366</v>
      </c>
      <c r="H34">
        <f t="shared" si="4"/>
        <v>4.3702833952524669</v>
      </c>
      <c r="I34">
        <f t="shared" si="30"/>
        <v>99.314437148199303</v>
      </c>
      <c r="J34">
        <f t="shared" si="21"/>
        <v>4200.556063467272</v>
      </c>
      <c r="K34">
        <f t="shared" si="6"/>
        <v>4.1808200131065369</v>
      </c>
      <c r="L34">
        <f t="shared" si="31"/>
        <v>93.505376782743568</v>
      </c>
      <c r="M34">
        <f t="shared" si="22"/>
        <v>3067.7357222158644</v>
      </c>
      <c r="N34">
        <f t="shared" si="8"/>
        <v>3.9435277577064216</v>
      </c>
      <c r="O34">
        <f t="shared" si="32"/>
        <v>86.424729436249208</v>
      </c>
      <c r="P34">
        <f t="shared" si="23"/>
        <v>2239.6623872414211</v>
      </c>
      <c r="Q34">
        <f t="shared" si="10"/>
        <v>3.6695363808410337</v>
      </c>
      <c r="R34">
        <f t="shared" si="33"/>
        <v>78.514968114371072</v>
      </c>
      <c r="S34">
        <f t="shared" si="24"/>
        <v>1645.0426082553695</v>
      </c>
      <c r="T34">
        <f t="shared" si="12"/>
        <v>3.3706377270266157</v>
      </c>
      <c r="U34">
        <f t="shared" si="34"/>
        <v>70.20672225310696</v>
      </c>
      <c r="V34">
        <f t="shared" si="25"/>
        <v>1217.0195782774213</v>
      </c>
      <c r="W34">
        <f t="shared" si="14"/>
        <v>3.0583718139604277</v>
      </c>
      <c r="X34">
        <f t="shared" si="35"/>
        <v>61.87950444067895</v>
      </c>
      <c r="Y34">
        <f t="shared" si="26"/>
        <v>906.50301187903631</v>
      </c>
      <c r="Z34">
        <f t="shared" si="16"/>
        <v>2.7432797569614058</v>
      </c>
      <c r="AA34">
        <f t="shared" si="36"/>
        <v>53.838199265354753</v>
      </c>
      <c r="AB34">
        <f t="shared" si="27"/>
        <v>679.28283138205018</v>
      </c>
    </row>
    <row r="35" spans="1:28" x14ac:dyDescent="0.15">
      <c r="A35" s="1">
        <f>A34+10</f>
        <v>50</v>
      </c>
      <c r="B35">
        <f t="shared" si="0"/>
        <v>1.3457043368500314</v>
      </c>
      <c r="C35">
        <f t="shared" si="28"/>
        <v>29.580192158884255</v>
      </c>
      <c r="D35">
        <f t="shared" ref="D35" si="40">D34+C35</f>
        <v>6881.9586870165895</v>
      </c>
      <c r="E35">
        <f t="shared" si="2"/>
        <v>1.3307356591433033</v>
      </c>
      <c r="F35">
        <f t="shared" si="29"/>
        <v>29.16583288915637</v>
      </c>
      <c r="G35">
        <f t="shared" si="20"/>
        <v>5646.2011200855222</v>
      </c>
      <c r="H35">
        <f t="shared" si="4"/>
        <v>1.3013851863205699</v>
      </c>
      <c r="I35">
        <f t="shared" si="30"/>
        <v>28.358342907865186</v>
      </c>
      <c r="J35">
        <f t="shared" si="21"/>
        <v>4228.9144063751373</v>
      </c>
      <c r="K35">
        <f t="shared" si="6"/>
        <v>1.2587822035567691</v>
      </c>
      <c r="L35">
        <f t="shared" si="31"/>
        <v>27.19801108331653</v>
      </c>
      <c r="M35">
        <f t="shared" si="22"/>
        <v>3094.9337332991809</v>
      </c>
      <c r="N35">
        <f t="shared" si="8"/>
        <v>1.2045148350273815</v>
      </c>
      <c r="O35">
        <f t="shared" si="32"/>
        <v>25.740212963669016</v>
      </c>
      <c r="P35">
        <f t="shared" si="23"/>
        <v>2265.40260020509</v>
      </c>
      <c r="Q35">
        <f t="shared" si="10"/>
        <v>1.1405172409211586</v>
      </c>
      <c r="R35">
        <f t="shared" si="33"/>
        <v>24.050268108810961</v>
      </c>
      <c r="S35">
        <f t="shared" si="24"/>
        <v>1669.0928763641805</v>
      </c>
      <c r="T35">
        <f t="shared" si="12"/>
        <v>1.0689401961697427</v>
      </c>
      <c r="U35">
        <f t="shared" si="34"/>
        <v>22.197889615981794</v>
      </c>
      <c r="V35">
        <f t="shared" si="25"/>
        <v>1239.217467893403</v>
      </c>
      <c r="W35">
        <f t="shared" si="14"/>
        <v>0.99201843901994913</v>
      </c>
      <c r="X35">
        <f t="shared" si="35"/>
        <v>20.251951264901884</v>
      </c>
      <c r="Y35">
        <f t="shared" si="26"/>
        <v>926.7549631439382</v>
      </c>
      <c r="Z35">
        <f t="shared" si="16"/>
        <v>0.91194702170804254</v>
      </c>
      <c r="AA35">
        <f t="shared" si="36"/>
        <v>18.276133893347243</v>
      </c>
      <c r="AB35">
        <f t="shared" si="27"/>
        <v>697.55896527539744</v>
      </c>
    </row>
    <row r="36" spans="1:28" x14ac:dyDescent="0.15">
      <c r="D36">
        <f>D35</f>
        <v>6881.9586870165895</v>
      </c>
      <c r="G36">
        <f>G35</f>
        <v>5646.2011200855222</v>
      </c>
      <c r="J36">
        <f>J35</f>
        <v>4228.9144063751373</v>
      </c>
      <c r="M36">
        <f>M35</f>
        <v>3094.9337332991809</v>
      </c>
      <c r="P36">
        <f>P35</f>
        <v>2265.40260020509</v>
      </c>
      <c r="S36">
        <f>S35</f>
        <v>1669.0928763641805</v>
      </c>
      <c r="V36">
        <f>V35</f>
        <v>1239.217467893403</v>
      </c>
      <c r="Y36">
        <f>Y35</f>
        <v>926.7549631439382</v>
      </c>
      <c r="AB36">
        <f>AB35</f>
        <v>697.55896527539744</v>
      </c>
    </row>
    <row r="38" spans="1:28" x14ac:dyDescent="0.15">
      <c r="B38" t="s">
        <v>7</v>
      </c>
      <c r="C38" t="s">
        <v>8</v>
      </c>
      <c r="D38" t="s">
        <v>92</v>
      </c>
      <c r="E38" t="s">
        <v>91</v>
      </c>
    </row>
    <row r="39" spans="1:28" ht="14.25" x14ac:dyDescent="0.15">
      <c r="B39">
        <f>D36</f>
        <v>6881.9586870165895</v>
      </c>
      <c r="C39">
        <f>B7</f>
        <v>1</v>
      </c>
      <c r="D39" s="7">
        <v>21120.869928900047</v>
      </c>
      <c r="E39" s="40">
        <v>11930.693069306932</v>
      </c>
    </row>
    <row r="40" spans="1:28" x14ac:dyDescent="0.15">
      <c r="B40">
        <f>G36</f>
        <v>5646.2011200855222</v>
      </c>
      <c r="C40">
        <f>E7</f>
        <v>3</v>
      </c>
      <c r="D40">
        <v>3983.3080424886198</v>
      </c>
      <c r="E40" s="36">
        <v>4384.4856661045533</v>
      </c>
    </row>
    <row r="41" spans="1:28" x14ac:dyDescent="0.15">
      <c r="B41">
        <f>J36</f>
        <v>4228.9144063751373</v>
      </c>
      <c r="C41">
        <f>H7</f>
        <v>5</v>
      </c>
      <c r="D41">
        <v>682.81938325991212</v>
      </c>
      <c r="E41" s="36">
        <v>1209.1625985730382</v>
      </c>
    </row>
    <row r="42" spans="1:28" x14ac:dyDescent="0.15">
      <c r="B42">
        <f>M36</f>
        <v>3094.9337332991809</v>
      </c>
      <c r="C42">
        <f>K7</f>
        <v>7</v>
      </c>
      <c r="D42">
        <v>263.55707243079257</v>
      </c>
      <c r="E42" s="36">
        <v>561.15107913669056</v>
      </c>
    </row>
    <row r="43" spans="1:28" ht="14.25" x14ac:dyDescent="0.15">
      <c r="B43">
        <f>P36</f>
        <v>2265.40260020509</v>
      </c>
      <c r="C43">
        <f>N7</f>
        <v>9</v>
      </c>
      <c r="D43" s="8">
        <v>47.418335089567968</v>
      </c>
      <c r="E43" s="36">
        <v>333.57322777977686</v>
      </c>
    </row>
    <row r="44" spans="1:28" ht="14.25" x14ac:dyDescent="0.15">
      <c r="B44">
        <f>S36</f>
        <v>1669.0928763641805</v>
      </c>
      <c r="C44">
        <f>Q7</f>
        <v>11</v>
      </c>
      <c r="D44" s="9">
        <v>26.955903271692744</v>
      </c>
      <c r="E44" s="36">
        <v>357.48792270531402</v>
      </c>
    </row>
    <row r="45" spans="1:28" ht="14.25" x14ac:dyDescent="0.15">
      <c r="B45">
        <f>V36</f>
        <v>1239.217467893403</v>
      </c>
      <c r="C45">
        <f>T7</f>
        <v>13</v>
      </c>
      <c r="D45" s="8">
        <v>31.4410480349345</v>
      </c>
      <c r="E45" s="36">
        <v>94.211123723042007</v>
      </c>
    </row>
    <row r="46" spans="1:28" ht="15" thickBot="1" x14ac:dyDescent="0.2">
      <c r="B46">
        <f>Y36</f>
        <v>926.7549631439382</v>
      </c>
      <c r="C46">
        <f>W7</f>
        <v>15</v>
      </c>
      <c r="D46" s="9">
        <v>115.19326444699581</v>
      </c>
      <c r="E46" s="32">
        <v>309.24305819703312</v>
      </c>
    </row>
    <row r="47" spans="1:28" ht="14.25" x14ac:dyDescent="0.15">
      <c r="D47" s="9"/>
      <c r="E47" s="9"/>
    </row>
  </sheetData>
  <sortState ref="D50:D74">
    <sortCondition descending="1" ref="D50"/>
  </sortState>
  <phoneticPr fontId="2"/>
  <pageMargins left="0.7" right="0.7" top="0.75" bottom="0.75" header="0.3" footer="0.3"/>
  <pageSetup paperSize="9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topLeftCell="N16" workbookViewId="0">
      <selection activeCell="V59" sqref="V59"/>
    </sheetView>
  </sheetViews>
  <sheetFormatPr defaultColWidth="13" defaultRowHeight="14.25" x14ac:dyDescent="0.15"/>
  <cols>
    <col min="1" max="1" width="20.125" style="10" bestFit="1" customWidth="1"/>
    <col min="2" max="16384" width="13" style="10"/>
  </cols>
  <sheetData>
    <row r="1" spans="1:16" ht="18.75" x14ac:dyDescent="0.2">
      <c r="A1" s="48" t="s">
        <v>9</v>
      </c>
      <c r="B1" s="48"/>
    </row>
    <row r="2" spans="1:16" x14ac:dyDescent="0.15">
      <c r="B2" s="11" t="s">
        <v>10</v>
      </c>
      <c r="N2" s="23" t="s">
        <v>29</v>
      </c>
      <c r="O2" s="23" t="s">
        <v>27</v>
      </c>
    </row>
    <row r="3" spans="1:16" x14ac:dyDescent="0.15">
      <c r="B3" s="10" t="s">
        <v>11</v>
      </c>
      <c r="C3" s="10" t="s">
        <v>12</v>
      </c>
      <c r="E3" s="12"/>
      <c r="M3" s="10" t="s">
        <v>13</v>
      </c>
      <c r="N3" s="10" t="s">
        <v>14</v>
      </c>
      <c r="O3" s="23" t="s">
        <v>28</v>
      </c>
      <c r="P3" s="23" t="s">
        <v>28</v>
      </c>
    </row>
    <row r="4" spans="1:16" x14ac:dyDescent="0.15">
      <c r="A4" s="13"/>
      <c r="B4" s="14"/>
      <c r="C4" s="15" t="s">
        <v>15</v>
      </c>
      <c r="E4" s="12"/>
      <c r="F4" s="13"/>
      <c r="G4" s="13"/>
      <c r="H4" s="13"/>
      <c r="I4" s="13"/>
      <c r="J4" s="13"/>
      <c r="K4" s="13"/>
      <c r="L4" s="13"/>
      <c r="M4" s="10">
        <v>0</v>
      </c>
      <c r="N4" s="16">
        <v>169.94</v>
      </c>
      <c r="O4" s="22">
        <v>41.9</v>
      </c>
      <c r="P4" s="10">
        <f>N4-O4</f>
        <v>128.04</v>
      </c>
    </row>
    <row r="5" spans="1:16" x14ac:dyDescent="0.15">
      <c r="B5" s="17"/>
      <c r="C5" s="13">
        <v>123.35</v>
      </c>
      <c r="D5" s="16">
        <v>169.94</v>
      </c>
      <c r="E5" s="13">
        <v>120.67</v>
      </c>
      <c r="F5" s="12">
        <v>69.72</v>
      </c>
      <c r="G5" s="13">
        <v>55.98</v>
      </c>
      <c r="H5" s="12">
        <v>50.61</v>
      </c>
      <c r="I5" s="13">
        <v>46.59</v>
      </c>
      <c r="J5" s="12">
        <v>34.19</v>
      </c>
      <c r="K5" s="13">
        <v>42.57</v>
      </c>
      <c r="M5" s="10">
        <v>1</v>
      </c>
      <c r="N5" s="13">
        <v>123.35</v>
      </c>
      <c r="O5" s="22">
        <v>41.9</v>
      </c>
      <c r="P5" s="10">
        <f t="shared" ref="P5:P11" si="0">N5-O5</f>
        <v>81.449999999999989</v>
      </c>
    </row>
    <row r="6" spans="1:16" x14ac:dyDescent="0.15">
      <c r="B6" s="14"/>
      <c r="C6" s="13"/>
      <c r="D6" s="12"/>
      <c r="E6" s="15"/>
      <c r="F6" s="12"/>
      <c r="G6" s="13"/>
      <c r="H6" s="12"/>
      <c r="I6" s="13"/>
      <c r="J6" s="12"/>
      <c r="K6" s="13"/>
      <c r="M6" s="10">
        <v>2</v>
      </c>
      <c r="N6" s="12">
        <v>75.42</v>
      </c>
      <c r="O6" s="22">
        <v>41.9</v>
      </c>
      <c r="P6" s="10">
        <f t="shared" si="0"/>
        <v>33.520000000000003</v>
      </c>
    </row>
    <row r="7" spans="1:16" x14ac:dyDescent="0.15">
      <c r="B7" s="17"/>
      <c r="C7" s="13">
        <v>66.03</v>
      </c>
      <c r="D7" s="12">
        <v>75.42</v>
      </c>
      <c r="E7" s="13">
        <v>120.67</v>
      </c>
      <c r="F7" s="16">
        <v>150.5</v>
      </c>
      <c r="G7" s="13">
        <v>102.91</v>
      </c>
      <c r="H7" s="12">
        <v>69.72</v>
      </c>
      <c r="I7" s="13">
        <v>64.36</v>
      </c>
      <c r="J7" s="12">
        <v>62.35</v>
      </c>
      <c r="K7" s="13">
        <v>44.92</v>
      </c>
      <c r="M7" s="10">
        <v>3</v>
      </c>
      <c r="N7" s="13">
        <v>66.03</v>
      </c>
      <c r="O7" s="22">
        <v>41.9</v>
      </c>
      <c r="P7" s="10">
        <f t="shared" si="0"/>
        <v>24.130000000000003</v>
      </c>
    </row>
    <row r="8" spans="1:16" x14ac:dyDescent="0.15">
      <c r="B8" s="14"/>
      <c r="C8" s="13"/>
      <c r="D8" s="12"/>
      <c r="E8" s="13"/>
      <c r="F8" s="12"/>
      <c r="G8" s="15"/>
      <c r="H8" s="12"/>
      <c r="I8" s="13"/>
      <c r="J8" s="12"/>
      <c r="K8" s="13"/>
      <c r="M8" s="10">
        <v>4</v>
      </c>
      <c r="N8" s="12">
        <v>62.35</v>
      </c>
      <c r="O8" s="22">
        <v>28.16</v>
      </c>
      <c r="P8" s="10">
        <f t="shared" si="0"/>
        <v>34.19</v>
      </c>
    </row>
    <row r="9" spans="1:16" x14ac:dyDescent="0.15">
      <c r="B9" s="17"/>
      <c r="C9" s="13">
        <v>44.92</v>
      </c>
      <c r="D9" s="12">
        <v>62.35</v>
      </c>
      <c r="E9" s="13">
        <v>64.36</v>
      </c>
      <c r="F9" s="12">
        <v>69.72</v>
      </c>
      <c r="G9" s="13">
        <v>102.91</v>
      </c>
      <c r="H9" s="16">
        <v>150.5</v>
      </c>
      <c r="I9" s="18">
        <v>120.67</v>
      </c>
      <c r="J9" s="12">
        <v>75.42</v>
      </c>
      <c r="K9" s="13">
        <v>66.03</v>
      </c>
      <c r="M9" s="10">
        <v>5</v>
      </c>
      <c r="N9" s="13">
        <v>44.92</v>
      </c>
      <c r="O9" s="22">
        <v>28.16</v>
      </c>
      <c r="P9" s="10">
        <f t="shared" si="0"/>
        <v>16.760000000000002</v>
      </c>
    </row>
    <row r="10" spans="1:16" x14ac:dyDescent="0.15">
      <c r="B10" s="14"/>
      <c r="C10" s="13"/>
      <c r="D10" s="12"/>
      <c r="E10" s="13"/>
      <c r="F10" s="12"/>
      <c r="G10" s="13"/>
      <c r="H10" s="12"/>
      <c r="I10" s="15"/>
      <c r="J10" s="19"/>
      <c r="K10" s="13"/>
      <c r="M10" s="10">
        <v>6</v>
      </c>
      <c r="N10" s="12">
        <v>34.19</v>
      </c>
      <c r="O10" s="22">
        <v>32.51</v>
      </c>
      <c r="P10" s="10">
        <f t="shared" si="0"/>
        <v>1.6799999999999997</v>
      </c>
    </row>
    <row r="11" spans="1:16" x14ac:dyDescent="0.15">
      <c r="B11" s="17"/>
      <c r="C11" s="13">
        <v>42.57</v>
      </c>
      <c r="D11" s="12">
        <v>34.19</v>
      </c>
      <c r="E11" s="13">
        <v>46.59</v>
      </c>
      <c r="F11" s="12">
        <v>50.61</v>
      </c>
      <c r="G11" s="13">
        <v>55.98</v>
      </c>
      <c r="H11" s="12">
        <v>69.72</v>
      </c>
      <c r="I11" s="18">
        <v>120.67</v>
      </c>
      <c r="J11" s="16">
        <v>169.94</v>
      </c>
      <c r="K11" s="18">
        <v>123.35</v>
      </c>
      <c r="M11" s="10">
        <v>7</v>
      </c>
      <c r="N11" s="13">
        <v>42.57</v>
      </c>
      <c r="O11" s="22">
        <v>32.51</v>
      </c>
      <c r="P11" s="10">
        <f t="shared" si="0"/>
        <v>10.060000000000002</v>
      </c>
    </row>
    <row r="12" spans="1:16" x14ac:dyDescent="0.15">
      <c r="B12" s="14"/>
      <c r="C12" s="13"/>
      <c r="D12" s="12"/>
      <c r="E12" s="13"/>
      <c r="F12" s="12"/>
      <c r="G12" s="13"/>
      <c r="H12" s="12"/>
      <c r="I12" s="13"/>
      <c r="J12" s="12"/>
      <c r="K12" s="15"/>
    </row>
    <row r="13" spans="1:16" x14ac:dyDescent="0.15">
      <c r="C13" s="13"/>
      <c r="D13" s="12"/>
      <c r="E13" s="13"/>
      <c r="F13" s="12"/>
      <c r="G13" s="13"/>
      <c r="H13" s="12"/>
      <c r="I13" s="13"/>
      <c r="J13" s="12"/>
      <c r="K13" s="13"/>
    </row>
    <row r="14" spans="1:16" x14ac:dyDescent="0.15">
      <c r="B14" s="10" t="s">
        <v>11</v>
      </c>
      <c r="C14" s="13" t="s">
        <v>16</v>
      </c>
      <c r="D14" s="12"/>
      <c r="E14" s="13"/>
      <c r="F14" s="12"/>
      <c r="G14" s="13"/>
      <c r="H14" s="12"/>
      <c r="I14" s="13"/>
      <c r="J14" s="12"/>
      <c r="K14" s="13"/>
    </row>
    <row r="15" spans="1:16" x14ac:dyDescent="0.15">
      <c r="B15" s="14"/>
      <c r="C15" s="15"/>
      <c r="D15" s="12"/>
      <c r="E15" s="13"/>
      <c r="F15" s="12"/>
      <c r="G15" s="13"/>
      <c r="H15" s="12"/>
      <c r="I15" s="13"/>
      <c r="J15" s="12"/>
      <c r="K15" s="13"/>
      <c r="M15" s="10">
        <v>0</v>
      </c>
      <c r="N15" s="16">
        <v>239.66</v>
      </c>
      <c r="O15" s="22">
        <v>41.9</v>
      </c>
      <c r="P15" s="10">
        <f>N15-O15</f>
        <v>197.76</v>
      </c>
    </row>
    <row r="16" spans="1:16" x14ac:dyDescent="0.15">
      <c r="B16" s="17"/>
      <c r="C16" s="13">
        <v>179.33</v>
      </c>
      <c r="D16" s="16">
        <v>239.66</v>
      </c>
      <c r="E16" s="13">
        <v>176.98</v>
      </c>
      <c r="F16" s="12">
        <v>117.99</v>
      </c>
      <c r="G16" s="13">
        <v>97.54</v>
      </c>
      <c r="H16" s="12">
        <v>94.19</v>
      </c>
      <c r="I16" s="13">
        <v>75.42</v>
      </c>
      <c r="J16" s="12">
        <v>65.03</v>
      </c>
      <c r="K16" s="13">
        <v>59.33</v>
      </c>
      <c r="M16" s="10">
        <v>1</v>
      </c>
      <c r="N16" s="13">
        <v>179.33</v>
      </c>
      <c r="O16" s="22">
        <v>41.9</v>
      </c>
      <c r="P16" s="10">
        <f t="shared" ref="P16:P22" si="1">N16-O16</f>
        <v>137.43</v>
      </c>
    </row>
    <row r="17" spans="2:16" x14ac:dyDescent="0.15">
      <c r="B17" s="14"/>
      <c r="C17" s="13"/>
      <c r="D17" s="12"/>
      <c r="E17" s="15"/>
      <c r="F17" s="12"/>
      <c r="G17" s="13"/>
      <c r="H17" s="12"/>
      <c r="I17" s="13"/>
      <c r="J17" s="12"/>
      <c r="K17" s="13"/>
      <c r="M17" s="10">
        <v>2</v>
      </c>
      <c r="N17" s="12">
        <v>116.31</v>
      </c>
      <c r="O17" s="22">
        <v>41.9</v>
      </c>
      <c r="P17" s="10">
        <f t="shared" si="1"/>
        <v>74.41</v>
      </c>
    </row>
    <row r="18" spans="2:16" x14ac:dyDescent="0.15">
      <c r="B18" s="17"/>
      <c r="C18" s="13">
        <v>104.25</v>
      </c>
      <c r="D18" s="12">
        <v>116.31</v>
      </c>
      <c r="E18" s="13">
        <v>176.98</v>
      </c>
      <c r="F18" s="16">
        <v>239.66</v>
      </c>
      <c r="G18" s="13">
        <v>164.58</v>
      </c>
      <c r="H18" s="12">
        <v>117.99</v>
      </c>
      <c r="I18" s="13">
        <v>96.87</v>
      </c>
      <c r="J18" s="12">
        <v>80.78</v>
      </c>
      <c r="K18" s="13">
        <v>78.77</v>
      </c>
      <c r="M18" s="10">
        <v>3</v>
      </c>
      <c r="N18" s="13">
        <v>104.25</v>
      </c>
      <c r="O18" s="22">
        <v>41.9</v>
      </c>
      <c r="P18" s="10">
        <f t="shared" si="1"/>
        <v>62.35</v>
      </c>
    </row>
    <row r="19" spans="2:16" x14ac:dyDescent="0.15">
      <c r="B19" s="14"/>
      <c r="C19" s="13"/>
      <c r="D19" s="12"/>
      <c r="E19" s="13"/>
      <c r="F19" s="12"/>
      <c r="G19" s="15"/>
      <c r="H19" s="12"/>
      <c r="I19" s="13"/>
      <c r="J19" s="12"/>
      <c r="K19" s="13"/>
      <c r="M19" s="10">
        <v>4</v>
      </c>
      <c r="N19" s="12">
        <v>80.78</v>
      </c>
      <c r="O19" s="22">
        <v>28.16</v>
      </c>
      <c r="P19" s="10">
        <f t="shared" si="1"/>
        <v>52.620000000000005</v>
      </c>
    </row>
    <row r="20" spans="2:16" x14ac:dyDescent="0.15">
      <c r="B20" s="17"/>
      <c r="C20" s="13">
        <v>78.77</v>
      </c>
      <c r="D20" s="12">
        <v>80.78</v>
      </c>
      <c r="E20" s="13">
        <v>96.87</v>
      </c>
      <c r="F20" s="12">
        <v>117.99</v>
      </c>
      <c r="G20" s="13">
        <v>164.58</v>
      </c>
      <c r="H20" s="16">
        <v>239.66</v>
      </c>
      <c r="I20" s="18">
        <v>176.98</v>
      </c>
      <c r="J20" s="12">
        <v>116.31</v>
      </c>
      <c r="K20" s="13">
        <v>104.25</v>
      </c>
      <c r="M20" s="10">
        <v>5</v>
      </c>
      <c r="N20" s="13">
        <v>78.77</v>
      </c>
      <c r="O20" s="22">
        <v>28.16</v>
      </c>
      <c r="P20" s="10">
        <f t="shared" si="1"/>
        <v>50.61</v>
      </c>
    </row>
    <row r="21" spans="2:16" x14ac:dyDescent="0.15">
      <c r="B21" s="14"/>
      <c r="C21" s="13"/>
      <c r="D21" s="12"/>
      <c r="E21" s="13"/>
      <c r="F21" s="12"/>
      <c r="G21" s="13"/>
      <c r="H21" s="12"/>
      <c r="I21" s="15"/>
      <c r="J21" s="19"/>
      <c r="K21" s="13"/>
      <c r="M21" s="10">
        <v>6</v>
      </c>
      <c r="N21" s="12">
        <v>65.03</v>
      </c>
      <c r="O21" s="22">
        <v>32.51</v>
      </c>
      <c r="P21" s="10">
        <f t="shared" si="1"/>
        <v>32.520000000000003</v>
      </c>
    </row>
    <row r="22" spans="2:16" x14ac:dyDescent="0.15">
      <c r="B22" s="17"/>
      <c r="C22" s="13">
        <v>59.33</v>
      </c>
      <c r="D22" s="12">
        <v>65.03</v>
      </c>
      <c r="E22" s="13">
        <v>75.42</v>
      </c>
      <c r="F22" s="12">
        <v>94.19</v>
      </c>
      <c r="G22" s="13">
        <v>97.54</v>
      </c>
      <c r="H22" s="12">
        <v>117.99</v>
      </c>
      <c r="I22" s="18">
        <v>176.98</v>
      </c>
      <c r="J22" s="16">
        <v>239.66</v>
      </c>
      <c r="K22" s="18">
        <v>179.33</v>
      </c>
      <c r="M22" s="10">
        <v>7</v>
      </c>
      <c r="N22" s="13">
        <v>59.33</v>
      </c>
      <c r="O22" s="22">
        <v>32.51</v>
      </c>
      <c r="P22" s="10">
        <f t="shared" si="1"/>
        <v>26.82</v>
      </c>
    </row>
    <row r="23" spans="2:16" x14ac:dyDescent="0.15">
      <c r="B23" s="14"/>
      <c r="C23" s="13"/>
      <c r="D23" s="12"/>
      <c r="E23" s="13"/>
      <c r="F23" s="12"/>
      <c r="G23" s="13"/>
      <c r="H23" s="12"/>
      <c r="I23" s="13"/>
      <c r="J23" s="12"/>
      <c r="K23" s="15"/>
    </row>
    <row r="24" spans="2:16" x14ac:dyDescent="0.15">
      <c r="C24" s="13"/>
      <c r="D24" s="12"/>
      <c r="E24" s="13"/>
      <c r="F24" s="12"/>
      <c r="G24" s="13"/>
      <c r="H24" s="12"/>
      <c r="I24" s="13"/>
      <c r="J24" s="12"/>
      <c r="K24" s="13"/>
    </row>
    <row r="25" spans="2:16" x14ac:dyDescent="0.15">
      <c r="B25" s="10" t="s">
        <v>11</v>
      </c>
      <c r="C25" s="13" t="s">
        <v>17</v>
      </c>
      <c r="D25" s="12"/>
      <c r="E25" s="13"/>
      <c r="F25" s="12"/>
      <c r="G25" s="13"/>
      <c r="H25" s="12"/>
      <c r="I25" s="13"/>
      <c r="J25" s="12"/>
      <c r="K25" s="13"/>
    </row>
    <row r="26" spans="2:16" x14ac:dyDescent="0.15">
      <c r="B26" s="14"/>
      <c r="C26" s="15"/>
      <c r="D26" s="12"/>
      <c r="E26" s="13"/>
      <c r="F26" s="12"/>
      <c r="G26" s="13"/>
      <c r="H26" s="12"/>
      <c r="I26" s="13"/>
      <c r="J26" s="12"/>
      <c r="K26" s="13"/>
      <c r="M26" s="10">
        <v>0</v>
      </c>
      <c r="N26" s="16">
        <v>272.51</v>
      </c>
      <c r="O26" s="22">
        <v>41.9</v>
      </c>
      <c r="P26" s="10">
        <f>N26-O26</f>
        <v>230.60999999999999</v>
      </c>
    </row>
    <row r="27" spans="2:16" x14ac:dyDescent="0.15">
      <c r="B27" s="17"/>
      <c r="C27" s="13">
        <v>193.07</v>
      </c>
      <c r="D27" s="16">
        <v>272.51</v>
      </c>
      <c r="E27" s="13">
        <v>193.74</v>
      </c>
      <c r="F27" s="12">
        <v>138.1</v>
      </c>
      <c r="G27" s="13">
        <v>121.68</v>
      </c>
      <c r="H27" s="12">
        <v>92.18</v>
      </c>
      <c r="I27" s="13">
        <v>80.78</v>
      </c>
      <c r="J27" s="12">
        <v>69.39</v>
      </c>
      <c r="K27" s="13">
        <v>65.03</v>
      </c>
      <c r="M27" s="10">
        <v>1</v>
      </c>
      <c r="N27" s="13">
        <v>193.07</v>
      </c>
      <c r="O27" s="22">
        <v>41.9</v>
      </c>
      <c r="P27" s="10">
        <f t="shared" ref="P27:P33" si="2">N27-O27</f>
        <v>151.16999999999999</v>
      </c>
    </row>
    <row r="28" spans="2:16" x14ac:dyDescent="0.15">
      <c r="B28" s="14"/>
      <c r="C28" s="13"/>
      <c r="D28" s="12"/>
      <c r="E28" s="15"/>
      <c r="F28" s="12"/>
      <c r="G28" s="13"/>
      <c r="H28" s="12"/>
      <c r="I28" s="13"/>
      <c r="J28" s="12"/>
      <c r="K28" s="13"/>
      <c r="M28" s="10">
        <v>2</v>
      </c>
      <c r="N28" s="12">
        <v>138.77000000000001</v>
      </c>
      <c r="O28" s="22">
        <v>41.9</v>
      </c>
      <c r="P28" s="10">
        <f t="shared" si="2"/>
        <v>96.87</v>
      </c>
    </row>
    <row r="29" spans="2:16" x14ac:dyDescent="0.15">
      <c r="B29" s="17"/>
      <c r="C29" s="13">
        <v>124.36</v>
      </c>
      <c r="D29" s="12">
        <v>138.77000000000001</v>
      </c>
      <c r="E29" s="13">
        <v>193.74</v>
      </c>
      <c r="F29" s="16">
        <v>260.45</v>
      </c>
      <c r="G29" s="13">
        <v>192.4</v>
      </c>
      <c r="H29" s="12">
        <v>138.1</v>
      </c>
      <c r="I29" s="13">
        <v>121.68</v>
      </c>
      <c r="J29" s="12">
        <v>94.53</v>
      </c>
      <c r="K29" s="13">
        <v>94.86</v>
      </c>
      <c r="M29" s="10">
        <v>3</v>
      </c>
      <c r="N29" s="13">
        <v>124.36</v>
      </c>
      <c r="O29" s="22">
        <v>41.9</v>
      </c>
      <c r="P29" s="10">
        <f t="shared" si="2"/>
        <v>82.460000000000008</v>
      </c>
    </row>
    <row r="30" spans="2:16" x14ac:dyDescent="0.15">
      <c r="B30" s="14"/>
      <c r="C30" s="13"/>
      <c r="D30" s="12"/>
      <c r="E30" s="13"/>
      <c r="F30" s="12"/>
      <c r="G30" s="15"/>
      <c r="H30" s="12"/>
      <c r="I30" s="13"/>
      <c r="J30" s="12"/>
      <c r="K30" s="13"/>
      <c r="M30" s="10">
        <v>4</v>
      </c>
      <c r="N30" s="12">
        <v>94.53</v>
      </c>
      <c r="O30" s="22">
        <v>28.16</v>
      </c>
      <c r="P30" s="10">
        <f t="shared" si="2"/>
        <v>66.37</v>
      </c>
    </row>
    <row r="31" spans="2:16" x14ac:dyDescent="0.15">
      <c r="B31" s="17"/>
      <c r="C31" s="13">
        <v>94.86</v>
      </c>
      <c r="D31" s="12">
        <v>94.53</v>
      </c>
      <c r="E31" s="13">
        <v>121.68</v>
      </c>
      <c r="F31" s="12">
        <v>138.1</v>
      </c>
      <c r="G31" s="13">
        <v>192.4</v>
      </c>
      <c r="H31" s="16">
        <v>260.45</v>
      </c>
      <c r="I31" s="18">
        <v>193.74</v>
      </c>
      <c r="J31" s="12">
        <v>138.77000000000001</v>
      </c>
      <c r="K31" s="13">
        <v>124.36</v>
      </c>
      <c r="M31" s="10">
        <v>5</v>
      </c>
      <c r="N31" s="13">
        <v>94.86</v>
      </c>
      <c r="O31" s="22">
        <v>28.16</v>
      </c>
      <c r="P31" s="10">
        <f t="shared" si="2"/>
        <v>66.7</v>
      </c>
    </row>
    <row r="32" spans="2:16" x14ac:dyDescent="0.15">
      <c r="B32" s="14"/>
      <c r="C32" s="13"/>
      <c r="D32" s="12"/>
      <c r="E32" s="13"/>
      <c r="F32" s="12"/>
      <c r="G32" s="13"/>
      <c r="H32" s="12"/>
      <c r="I32" s="15"/>
      <c r="J32" s="19"/>
      <c r="K32" s="13"/>
      <c r="M32" s="10">
        <v>6</v>
      </c>
      <c r="N32" s="12">
        <v>69.39</v>
      </c>
      <c r="O32" s="22">
        <v>32.51</v>
      </c>
      <c r="P32" s="10">
        <f t="shared" si="2"/>
        <v>36.880000000000003</v>
      </c>
    </row>
    <row r="33" spans="1:17" x14ac:dyDescent="0.15">
      <c r="B33" s="17"/>
      <c r="C33" s="13">
        <v>65.03</v>
      </c>
      <c r="D33" s="12">
        <v>69.39</v>
      </c>
      <c r="E33" s="13">
        <v>80.78</v>
      </c>
      <c r="F33" s="12">
        <v>92.18</v>
      </c>
      <c r="G33" s="13">
        <v>121.68</v>
      </c>
      <c r="H33" s="12">
        <v>138.1</v>
      </c>
      <c r="I33" s="18">
        <v>193.74</v>
      </c>
      <c r="J33" s="16">
        <v>272.51</v>
      </c>
      <c r="K33" s="18">
        <v>193.07</v>
      </c>
      <c r="M33" s="10">
        <v>7</v>
      </c>
      <c r="N33" s="13">
        <v>65.03</v>
      </c>
      <c r="O33" s="22">
        <v>32.51</v>
      </c>
      <c r="P33" s="10">
        <f t="shared" si="2"/>
        <v>32.520000000000003</v>
      </c>
    </row>
    <row r="34" spans="1:17" x14ac:dyDescent="0.15">
      <c r="B34" s="14"/>
      <c r="C34" s="13"/>
      <c r="D34" s="12"/>
      <c r="E34" s="13"/>
      <c r="F34" s="12"/>
      <c r="G34" s="13"/>
      <c r="H34" s="12"/>
      <c r="I34" s="13"/>
      <c r="J34" s="12"/>
      <c r="K34" s="15"/>
    </row>
    <row r="35" spans="1:17" x14ac:dyDescent="0.15">
      <c r="C35" s="13"/>
      <c r="D35" s="12"/>
      <c r="E35" s="13"/>
      <c r="F35" s="12"/>
      <c r="G35" s="13"/>
      <c r="H35" s="12"/>
      <c r="I35" s="13"/>
      <c r="J35" s="12"/>
      <c r="K35" s="13"/>
    </row>
    <row r="36" spans="1:17" x14ac:dyDescent="0.15">
      <c r="B36" s="10" t="s">
        <v>11</v>
      </c>
      <c r="C36" s="13" t="s">
        <v>18</v>
      </c>
      <c r="D36" s="12"/>
      <c r="E36" s="13"/>
      <c r="F36" s="12"/>
      <c r="G36" s="13"/>
      <c r="H36" s="12"/>
      <c r="I36" s="13"/>
      <c r="J36" s="12"/>
      <c r="K36" s="13"/>
    </row>
    <row r="37" spans="1:17" x14ac:dyDescent="0.15">
      <c r="B37" s="14"/>
      <c r="C37" s="15"/>
      <c r="D37" s="12"/>
      <c r="E37" s="13"/>
      <c r="F37" s="12"/>
      <c r="G37" s="13"/>
      <c r="H37" s="12"/>
      <c r="I37" s="13"/>
      <c r="J37" s="12"/>
      <c r="K37" s="13"/>
      <c r="M37" s="10">
        <v>0</v>
      </c>
      <c r="N37" s="16">
        <v>277.33</v>
      </c>
      <c r="O37" s="22">
        <v>41.9</v>
      </c>
      <c r="P37" s="10">
        <f>N37-O37</f>
        <v>235.42999999999998</v>
      </c>
    </row>
    <row r="38" spans="1:17" x14ac:dyDescent="0.15">
      <c r="B38" s="17"/>
      <c r="C38" s="13">
        <v>234.64</v>
      </c>
      <c r="D38" s="16">
        <v>277.33</v>
      </c>
      <c r="E38" s="13">
        <v>219.22</v>
      </c>
      <c r="F38" s="12">
        <v>157.21</v>
      </c>
      <c r="G38" s="13">
        <v>129.72</v>
      </c>
      <c r="H38" s="12">
        <v>114.97</v>
      </c>
      <c r="I38" s="13">
        <v>95.2</v>
      </c>
      <c r="J38" s="12">
        <v>83.67</v>
      </c>
      <c r="K38" s="13">
        <v>80.45</v>
      </c>
      <c r="M38" s="10">
        <v>1</v>
      </c>
      <c r="N38" s="13">
        <v>234.64</v>
      </c>
      <c r="O38" s="22">
        <v>41.9</v>
      </c>
      <c r="P38" s="10">
        <f t="shared" ref="P38:P44" si="3">N38-O38</f>
        <v>192.73999999999998</v>
      </c>
    </row>
    <row r="39" spans="1:17" x14ac:dyDescent="0.15">
      <c r="B39" s="14"/>
      <c r="C39" s="13"/>
      <c r="D39" s="12"/>
      <c r="E39" s="15"/>
      <c r="F39" s="12"/>
      <c r="G39" s="13"/>
      <c r="H39" s="12"/>
      <c r="I39" s="13"/>
      <c r="J39" s="12"/>
      <c r="K39" s="13"/>
      <c r="M39" s="10">
        <v>2</v>
      </c>
      <c r="N39" s="12">
        <v>153.33000000000001</v>
      </c>
      <c r="O39" s="22">
        <v>41.9</v>
      </c>
      <c r="P39" s="10">
        <f t="shared" si="3"/>
        <v>111.43</v>
      </c>
    </row>
    <row r="40" spans="1:17" x14ac:dyDescent="0.15">
      <c r="A40" s="12"/>
      <c r="B40" s="17"/>
      <c r="C40" s="13">
        <v>132.4</v>
      </c>
      <c r="D40" s="12">
        <v>153.33000000000001</v>
      </c>
      <c r="E40" s="13">
        <v>219.22</v>
      </c>
      <c r="F40" s="16">
        <v>274.52999999999997</v>
      </c>
      <c r="G40" s="13">
        <v>215.53</v>
      </c>
      <c r="H40" s="12">
        <v>157.21</v>
      </c>
      <c r="I40" s="13">
        <v>151.51</v>
      </c>
      <c r="J40" s="12">
        <v>120.33</v>
      </c>
      <c r="K40" s="13">
        <v>101.23</v>
      </c>
      <c r="M40" s="10">
        <v>3</v>
      </c>
      <c r="N40" s="13">
        <v>132.4</v>
      </c>
      <c r="O40" s="22">
        <v>41.9</v>
      </c>
      <c r="P40" s="10">
        <f t="shared" si="3"/>
        <v>90.5</v>
      </c>
    </row>
    <row r="41" spans="1:17" x14ac:dyDescent="0.15">
      <c r="B41" s="14"/>
      <c r="C41" s="13"/>
      <c r="D41" s="12"/>
      <c r="E41" s="13"/>
      <c r="F41" s="12"/>
      <c r="G41" s="15"/>
      <c r="H41" s="12"/>
      <c r="I41" s="13"/>
      <c r="J41" s="12"/>
      <c r="K41" s="13"/>
      <c r="M41" s="10">
        <v>4</v>
      </c>
      <c r="N41" s="12">
        <v>120.33</v>
      </c>
      <c r="O41" s="22">
        <v>28.16</v>
      </c>
      <c r="P41" s="10">
        <f t="shared" si="3"/>
        <v>92.17</v>
      </c>
    </row>
    <row r="42" spans="1:17" x14ac:dyDescent="0.15">
      <c r="B42" s="17"/>
      <c r="C42" s="13">
        <v>101.23</v>
      </c>
      <c r="D42" s="12">
        <v>120.33</v>
      </c>
      <c r="E42" s="13">
        <v>151.51</v>
      </c>
      <c r="F42" s="12">
        <v>157.21</v>
      </c>
      <c r="G42" s="13">
        <v>215.53</v>
      </c>
      <c r="H42" s="16">
        <v>274.52999999999997</v>
      </c>
      <c r="I42" s="18">
        <v>219.22</v>
      </c>
      <c r="J42" s="12">
        <v>153.33000000000001</v>
      </c>
      <c r="K42" s="13">
        <v>132.4</v>
      </c>
      <c r="M42" s="10">
        <v>5</v>
      </c>
      <c r="N42" s="13">
        <v>101.23</v>
      </c>
      <c r="O42" s="22">
        <v>28.16</v>
      </c>
      <c r="P42" s="10">
        <f t="shared" si="3"/>
        <v>73.070000000000007</v>
      </c>
    </row>
    <row r="43" spans="1:17" x14ac:dyDescent="0.15">
      <c r="B43" s="14"/>
      <c r="C43" s="13"/>
      <c r="D43" s="12"/>
      <c r="E43" s="13"/>
      <c r="F43" s="12"/>
      <c r="G43" s="13"/>
      <c r="H43" s="12"/>
      <c r="I43" s="15"/>
      <c r="J43" s="19"/>
      <c r="K43" s="13"/>
      <c r="M43" s="10">
        <v>6</v>
      </c>
      <c r="N43" s="12">
        <v>83.67</v>
      </c>
      <c r="O43" s="22">
        <v>32.51</v>
      </c>
      <c r="P43" s="10">
        <f t="shared" si="3"/>
        <v>51.160000000000004</v>
      </c>
    </row>
    <row r="44" spans="1:17" x14ac:dyDescent="0.15">
      <c r="B44" s="17"/>
      <c r="C44" s="13">
        <v>80.45</v>
      </c>
      <c r="D44" s="12">
        <v>83.67</v>
      </c>
      <c r="E44" s="13">
        <v>95.2</v>
      </c>
      <c r="F44" s="12">
        <v>114.97</v>
      </c>
      <c r="G44" s="13">
        <v>129.72</v>
      </c>
      <c r="H44" s="12">
        <v>157.21</v>
      </c>
      <c r="I44" s="18">
        <v>219.22</v>
      </c>
      <c r="J44" s="16">
        <v>277.33</v>
      </c>
      <c r="K44" s="18">
        <v>234.64</v>
      </c>
      <c r="M44" s="10">
        <v>7</v>
      </c>
      <c r="N44" s="13">
        <v>80.45</v>
      </c>
      <c r="O44" s="22">
        <v>32.51</v>
      </c>
      <c r="P44" s="10">
        <f t="shared" si="3"/>
        <v>47.940000000000005</v>
      </c>
    </row>
    <row r="45" spans="1:17" x14ac:dyDescent="0.15">
      <c r="B45" s="14"/>
      <c r="C45" s="13"/>
      <c r="D45" s="12"/>
      <c r="E45" s="13"/>
      <c r="F45" s="12"/>
      <c r="G45" s="13"/>
      <c r="H45" s="13"/>
      <c r="I45" s="13"/>
      <c r="J45" s="12"/>
      <c r="K45" s="15"/>
    </row>
    <row r="48" spans="1:17" x14ac:dyDescent="0.15">
      <c r="B48" s="11" t="s">
        <v>19</v>
      </c>
      <c r="N48" s="22"/>
      <c r="O48" s="22"/>
      <c r="P48" s="22"/>
      <c r="Q48" s="22">
        <v>41.9</v>
      </c>
    </row>
    <row r="49" spans="1:17" x14ac:dyDescent="0.15">
      <c r="A49" s="10" t="s">
        <v>20</v>
      </c>
      <c r="B49" s="10" t="s">
        <v>11</v>
      </c>
      <c r="C49" s="10" t="s">
        <v>21</v>
      </c>
      <c r="D49" s="12"/>
      <c r="Q49" s="22">
        <v>41.9</v>
      </c>
    </row>
    <row r="50" spans="1:17" x14ac:dyDescent="0.15">
      <c r="A50" s="10" t="s">
        <v>22</v>
      </c>
      <c r="B50" s="14"/>
      <c r="C50" s="15" t="s">
        <v>15</v>
      </c>
      <c r="D50" s="12"/>
      <c r="E50" s="13"/>
      <c r="F50" s="13"/>
      <c r="G50" s="13"/>
      <c r="H50" s="13"/>
      <c r="I50" s="13"/>
      <c r="J50" s="13"/>
      <c r="K50" s="13"/>
      <c r="Q50" s="22">
        <v>41.9</v>
      </c>
    </row>
    <row r="51" spans="1:17" x14ac:dyDescent="0.15">
      <c r="A51" s="10">
        <v>18.63</v>
      </c>
      <c r="B51" s="17"/>
      <c r="C51" s="13">
        <f>C5-A51</f>
        <v>104.72</v>
      </c>
      <c r="D51" s="16">
        <f t="shared" ref="D51:D59" si="4">D5-A51</f>
        <v>151.31</v>
      </c>
      <c r="E51" s="13">
        <f t="shared" ref="E51:E58" si="5">E5-A51</f>
        <v>102.04</v>
      </c>
      <c r="F51" s="12">
        <f t="shared" ref="F51:F59" si="6">F5-A51</f>
        <v>51.09</v>
      </c>
      <c r="G51" s="13">
        <f>G5-A51</f>
        <v>37.349999999999994</v>
      </c>
      <c r="H51" s="12">
        <f t="shared" ref="H51:H58" si="7">H5-A51</f>
        <v>31.98</v>
      </c>
      <c r="I51" s="13">
        <f t="shared" ref="I51:I59" si="8">I5-A51</f>
        <v>27.960000000000004</v>
      </c>
      <c r="J51" s="12">
        <f t="shared" ref="J51:J59" si="9">J5-A51</f>
        <v>15.559999999999999</v>
      </c>
      <c r="K51" s="13">
        <f t="shared" ref="K51:K57" si="10">K5-A51</f>
        <v>23.94</v>
      </c>
      <c r="Q51" s="22">
        <v>41.9</v>
      </c>
    </row>
    <row r="52" spans="1:17" x14ac:dyDescent="0.15">
      <c r="A52" s="10" t="s">
        <v>23</v>
      </c>
      <c r="B52" s="14"/>
      <c r="C52" s="13"/>
      <c r="D52" s="19" t="e">
        <f t="shared" si="4"/>
        <v>#VALUE!</v>
      </c>
      <c r="E52" s="15" t="e">
        <f t="shared" si="5"/>
        <v>#VALUE!</v>
      </c>
      <c r="F52" s="12" t="e">
        <f t="shared" si="6"/>
        <v>#VALUE!</v>
      </c>
      <c r="G52" s="13"/>
      <c r="H52" s="12" t="e">
        <f t="shared" si="7"/>
        <v>#VALUE!</v>
      </c>
      <c r="I52" s="13" t="e">
        <f t="shared" si="8"/>
        <v>#VALUE!</v>
      </c>
      <c r="J52" s="12" t="e">
        <f t="shared" si="9"/>
        <v>#VALUE!</v>
      </c>
      <c r="K52" s="13" t="e">
        <f t="shared" si="10"/>
        <v>#VALUE!</v>
      </c>
      <c r="Q52" s="22">
        <v>28.16</v>
      </c>
    </row>
    <row r="53" spans="1:17" x14ac:dyDescent="0.15">
      <c r="A53" s="20">
        <v>20.416666666666668</v>
      </c>
      <c r="B53" s="17"/>
      <c r="C53" s="21">
        <f>C7-A53</f>
        <v>45.61333333333333</v>
      </c>
      <c r="D53" s="19">
        <f t="shared" si="4"/>
        <v>55.00333333333333</v>
      </c>
      <c r="E53" s="13">
        <f t="shared" si="5"/>
        <v>100.25333333333333</v>
      </c>
      <c r="F53" s="16">
        <f t="shared" si="6"/>
        <v>130.08333333333334</v>
      </c>
      <c r="G53" s="13">
        <v>102.91</v>
      </c>
      <c r="H53" s="12">
        <f t="shared" si="7"/>
        <v>49.303333333333327</v>
      </c>
      <c r="I53" s="13">
        <f t="shared" si="8"/>
        <v>43.943333333333328</v>
      </c>
      <c r="J53" s="12">
        <f t="shared" si="9"/>
        <v>41.933333333333337</v>
      </c>
      <c r="K53" s="13">
        <f t="shared" si="10"/>
        <v>24.503333333333334</v>
      </c>
      <c r="Q53" s="22">
        <v>28.16</v>
      </c>
    </row>
    <row r="54" spans="1:17" x14ac:dyDescent="0.15">
      <c r="A54" s="10" t="s">
        <v>24</v>
      </c>
      <c r="B54" s="14"/>
      <c r="C54" s="13"/>
      <c r="D54" s="19" t="e">
        <f t="shared" si="4"/>
        <v>#VALUE!</v>
      </c>
      <c r="E54" s="13" t="e">
        <f t="shared" si="5"/>
        <v>#VALUE!</v>
      </c>
      <c r="F54" s="12" t="e">
        <f t="shared" si="6"/>
        <v>#VALUE!</v>
      </c>
      <c r="G54" s="15"/>
      <c r="H54" s="12" t="e">
        <f t="shared" si="7"/>
        <v>#VALUE!</v>
      </c>
      <c r="I54" s="13" t="e">
        <f t="shared" si="8"/>
        <v>#VALUE!</v>
      </c>
      <c r="J54" s="12" t="e">
        <f t="shared" si="9"/>
        <v>#VALUE!</v>
      </c>
      <c r="K54" s="13" t="e">
        <f t="shared" si="10"/>
        <v>#VALUE!</v>
      </c>
      <c r="Q54" s="22">
        <v>32.51</v>
      </c>
    </row>
    <row r="55" spans="1:17" x14ac:dyDescent="0.15">
      <c r="A55" s="10">
        <v>15.719999999999999</v>
      </c>
      <c r="B55" s="17"/>
      <c r="C55" s="13">
        <f>C9-A55</f>
        <v>29.200000000000003</v>
      </c>
      <c r="D55" s="19">
        <f t="shared" si="4"/>
        <v>46.63</v>
      </c>
      <c r="E55" s="13">
        <f t="shared" si="5"/>
        <v>48.64</v>
      </c>
      <c r="F55" s="12">
        <f t="shared" si="6"/>
        <v>54</v>
      </c>
      <c r="G55" s="13">
        <v>102.91</v>
      </c>
      <c r="H55" s="16">
        <f t="shared" si="7"/>
        <v>134.78</v>
      </c>
      <c r="I55" s="13">
        <f t="shared" si="8"/>
        <v>104.95</v>
      </c>
      <c r="J55" s="12">
        <f t="shared" si="9"/>
        <v>59.7</v>
      </c>
      <c r="K55" s="13">
        <f t="shared" si="10"/>
        <v>50.31</v>
      </c>
      <c r="Q55" s="22">
        <v>32.51</v>
      </c>
    </row>
    <row r="56" spans="1:17" x14ac:dyDescent="0.15">
      <c r="A56" s="10" t="s">
        <v>25</v>
      </c>
      <c r="B56" s="14"/>
      <c r="C56" s="13"/>
      <c r="D56" s="19" t="e">
        <f t="shared" si="4"/>
        <v>#VALUE!</v>
      </c>
      <c r="E56" s="13" t="e">
        <f t="shared" si="5"/>
        <v>#VALUE!</v>
      </c>
      <c r="F56" s="12" t="e">
        <f t="shared" si="6"/>
        <v>#VALUE!</v>
      </c>
      <c r="G56" s="13"/>
      <c r="H56" s="12" t="e">
        <f t="shared" si="7"/>
        <v>#VALUE!</v>
      </c>
      <c r="I56" s="15" t="e">
        <f t="shared" si="8"/>
        <v>#VALUE!</v>
      </c>
      <c r="J56" s="12" t="e">
        <f t="shared" si="9"/>
        <v>#VALUE!</v>
      </c>
      <c r="K56" s="13" t="e">
        <f t="shared" si="10"/>
        <v>#VALUE!</v>
      </c>
    </row>
    <row r="57" spans="1:17" x14ac:dyDescent="0.15">
      <c r="A57" s="10">
        <v>15.5</v>
      </c>
      <c r="B57" s="17"/>
      <c r="C57" s="13">
        <f>C11-A57</f>
        <v>27.07</v>
      </c>
      <c r="D57" s="19">
        <f t="shared" si="4"/>
        <v>18.689999999999998</v>
      </c>
      <c r="E57" s="13">
        <f t="shared" si="5"/>
        <v>31.090000000000003</v>
      </c>
      <c r="F57" s="12">
        <f t="shared" si="6"/>
        <v>35.11</v>
      </c>
      <c r="G57" s="13">
        <v>55.98</v>
      </c>
      <c r="H57" s="12">
        <f t="shared" si="7"/>
        <v>54.22</v>
      </c>
      <c r="I57" s="13">
        <f t="shared" si="8"/>
        <v>105.17</v>
      </c>
      <c r="J57" s="16">
        <f t="shared" si="9"/>
        <v>154.44</v>
      </c>
      <c r="K57" s="13">
        <f t="shared" si="10"/>
        <v>107.85</v>
      </c>
    </row>
    <row r="58" spans="1:17" x14ac:dyDescent="0.15">
      <c r="B58" s="14"/>
      <c r="C58" s="13">
        <f>C12-A58</f>
        <v>0</v>
      </c>
      <c r="D58" s="19">
        <f t="shared" si="4"/>
        <v>0</v>
      </c>
      <c r="E58" s="13">
        <f t="shared" si="5"/>
        <v>0</v>
      </c>
      <c r="F58" s="12">
        <f t="shared" si="6"/>
        <v>0</v>
      </c>
      <c r="G58" s="13"/>
      <c r="H58" s="12">
        <f t="shared" si="7"/>
        <v>0</v>
      </c>
      <c r="I58" s="13">
        <f t="shared" si="8"/>
        <v>0</v>
      </c>
      <c r="J58" s="12">
        <f t="shared" si="9"/>
        <v>0</v>
      </c>
      <c r="K58" s="15"/>
    </row>
    <row r="59" spans="1:17" x14ac:dyDescent="0.15">
      <c r="C59" s="13"/>
      <c r="D59" s="19">
        <f t="shared" si="4"/>
        <v>0</v>
      </c>
      <c r="E59" s="13"/>
      <c r="F59" s="12">
        <f t="shared" si="6"/>
        <v>0</v>
      </c>
      <c r="G59" s="13"/>
      <c r="H59" s="12"/>
      <c r="I59" s="13">
        <f t="shared" si="8"/>
        <v>0</v>
      </c>
      <c r="J59" s="12">
        <f t="shared" si="9"/>
        <v>0</v>
      </c>
      <c r="K59" s="13"/>
    </row>
    <row r="60" spans="1:17" x14ac:dyDescent="0.15">
      <c r="A60" s="10" t="s">
        <v>20</v>
      </c>
      <c r="B60" s="10" t="s">
        <v>11</v>
      </c>
      <c r="C60" s="13"/>
      <c r="D60" s="19"/>
      <c r="E60" s="13"/>
      <c r="F60" s="12"/>
      <c r="G60" s="13"/>
      <c r="H60" s="12"/>
      <c r="I60" s="13"/>
      <c r="J60" s="12"/>
      <c r="K60" s="13"/>
    </row>
    <row r="61" spans="1:17" x14ac:dyDescent="0.15">
      <c r="A61" s="10" t="s">
        <v>22</v>
      </c>
      <c r="B61" s="14"/>
      <c r="C61" s="13"/>
      <c r="D61" s="19" t="e">
        <f t="shared" ref="D61:D70" si="11">D15-A61</f>
        <v>#VALUE!</v>
      </c>
      <c r="E61" s="13"/>
      <c r="F61" s="12"/>
      <c r="G61" s="13"/>
      <c r="H61" s="12"/>
      <c r="I61" s="13"/>
      <c r="J61" s="12"/>
      <c r="K61" s="13"/>
    </row>
    <row r="62" spans="1:17" x14ac:dyDescent="0.15">
      <c r="A62" s="10">
        <v>18.63</v>
      </c>
      <c r="B62" s="17"/>
      <c r="C62" s="13">
        <f t="shared" ref="C62:C69" si="12">C16-A62</f>
        <v>160.70000000000002</v>
      </c>
      <c r="D62" s="19">
        <f t="shared" si="11"/>
        <v>221.03</v>
      </c>
      <c r="E62" s="13">
        <f t="shared" ref="E62:E69" si="13">E16-A62</f>
        <v>158.35</v>
      </c>
      <c r="F62" s="12">
        <f t="shared" ref="F62:F69" si="14">F16-A62</f>
        <v>99.36</v>
      </c>
      <c r="G62" s="13">
        <f t="shared" ref="G62:G69" si="15">G16-A62</f>
        <v>78.910000000000011</v>
      </c>
      <c r="H62" s="12">
        <f t="shared" ref="H62:H69" si="16">H16-A62</f>
        <v>75.56</v>
      </c>
      <c r="I62" s="13">
        <f t="shared" ref="I62:I69" si="17">I16-A62</f>
        <v>56.790000000000006</v>
      </c>
      <c r="J62" s="12">
        <f t="shared" ref="J62:J69" si="18">J16-A62</f>
        <v>46.400000000000006</v>
      </c>
      <c r="K62" s="13">
        <f t="shared" ref="K62:K69" si="19">K16-A62</f>
        <v>40.700000000000003</v>
      </c>
    </row>
    <row r="63" spans="1:17" x14ac:dyDescent="0.15">
      <c r="A63" s="10" t="s">
        <v>23</v>
      </c>
      <c r="B63" s="14"/>
      <c r="C63" s="13" t="e">
        <f t="shared" si="12"/>
        <v>#VALUE!</v>
      </c>
      <c r="D63" s="19" t="e">
        <f t="shared" si="11"/>
        <v>#VALUE!</v>
      </c>
      <c r="E63" s="13" t="e">
        <f t="shared" si="13"/>
        <v>#VALUE!</v>
      </c>
      <c r="F63" s="12" t="e">
        <f t="shared" si="14"/>
        <v>#VALUE!</v>
      </c>
      <c r="G63" s="13" t="e">
        <f t="shared" si="15"/>
        <v>#VALUE!</v>
      </c>
      <c r="H63" s="12" t="e">
        <f t="shared" si="16"/>
        <v>#VALUE!</v>
      </c>
      <c r="I63" s="13" t="e">
        <f t="shared" si="17"/>
        <v>#VALUE!</v>
      </c>
      <c r="J63" s="12" t="e">
        <f t="shared" si="18"/>
        <v>#VALUE!</v>
      </c>
      <c r="K63" s="13" t="e">
        <f t="shared" si="19"/>
        <v>#VALUE!</v>
      </c>
    </row>
    <row r="64" spans="1:17" x14ac:dyDescent="0.15">
      <c r="A64" s="20">
        <v>20.416666666666668</v>
      </c>
      <c r="B64" s="17"/>
      <c r="C64" s="13">
        <f t="shared" si="12"/>
        <v>83.833333333333329</v>
      </c>
      <c r="D64" s="19">
        <f t="shared" si="11"/>
        <v>95.893333333333331</v>
      </c>
      <c r="E64" s="13">
        <f t="shared" si="13"/>
        <v>156.56333333333333</v>
      </c>
      <c r="F64" s="12">
        <f t="shared" si="14"/>
        <v>219.24333333333334</v>
      </c>
      <c r="G64" s="13">
        <f t="shared" si="15"/>
        <v>144.16333333333336</v>
      </c>
      <c r="H64" s="12">
        <f t="shared" si="16"/>
        <v>97.573333333333323</v>
      </c>
      <c r="I64" s="13">
        <f t="shared" si="17"/>
        <v>76.453333333333333</v>
      </c>
      <c r="J64" s="12">
        <f t="shared" si="18"/>
        <v>60.36333333333333</v>
      </c>
      <c r="K64" s="13">
        <f t="shared" si="19"/>
        <v>58.353333333333325</v>
      </c>
    </row>
    <row r="65" spans="1:11" x14ac:dyDescent="0.15">
      <c r="A65" s="10" t="s">
        <v>24</v>
      </c>
      <c r="B65" s="14"/>
      <c r="C65" s="13" t="e">
        <f t="shared" si="12"/>
        <v>#VALUE!</v>
      </c>
      <c r="D65" s="19" t="e">
        <f t="shared" si="11"/>
        <v>#VALUE!</v>
      </c>
      <c r="E65" s="13" t="e">
        <f t="shared" si="13"/>
        <v>#VALUE!</v>
      </c>
      <c r="F65" s="12" t="e">
        <f t="shared" si="14"/>
        <v>#VALUE!</v>
      </c>
      <c r="G65" s="13" t="e">
        <f t="shared" si="15"/>
        <v>#VALUE!</v>
      </c>
      <c r="H65" s="12" t="e">
        <f t="shared" si="16"/>
        <v>#VALUE!</v>
      </c>
      <c r="I65" s="13" t="e">
        <f t="shared" si="17"/>
        <v>#VALUE!</v>
      </c>
      <c r="J65" s="12" t="e">
        <f t="shared" si="18"/>
        <v>#VALUE!</v>
      </c>
      <c r="K65" s="13" t="e">
        <f t="shared" si="19"/>
        <v>#VALUE!</v>
      </c>
    </row>
    <row r="66" spans="1:11" x14ac:dyDescent="0.15">
      <c r="A66" s="10">
        <v>15.719999999999999</v>
      </c>
      <c r="B66" s="17"/>
      <c r="C66" s="13">
        <f t="shared" si="12"/>
        <v>63.05</v>
      </c>
      <c r="D66" s="19">
        <f t="shared" si="11"/>
        <v>65.06</v>
      </c>
      <c r="E66" s="13">
        <f t="shared" si="13"/>
        <v>81.150000000000006</v>
      </c>
      <c r="F66" s="12">
        <f t="shared" si="14"/>
        <v>102.27</v>
      </c>
      <c r="G66" s="13">
        <f t="shared" si="15"/>
        <v>148.86000000000001</v>
      </c>
      <c r="H66" s="12">
        <f t="shared" si="16"/>
        <v>223.94</v>
      </c>
      <c r="I66" s="13">
        <f t="shared" si="17"/>
        <v>161.26</v>
      </c>
      <c r="J66" s="12">
        <f t="shared" si="18"/>
        <v>100.59</v>
      </c>
      <c r="K66" s="13">
        <f t="shared" si="19"/>
        <v>88.53</v>
      </c>
    </row>
    <row r="67" spans="1:11" x14ac:dyDescent="0.15">
      <c r="A67" s="10" t="s">
        <v>25</v>
      </c>
      <c r="B67" s="14"/>
      <c r="C67" s="13" t="e">
        <f t="shared" si="12"/>
        <v>#VALUE!</v>
      </c>
      <c r="D67" s="19" t="e">
        <f t="shared" si="11"/>
        <v>#VALUE!</v>
      </c>
      <c r="E67" s="13" t="e">
        <f t="shared" si="13"/>
        <v>#VALUE!</v>
      </c>
      <c r="F67" s="12" t="e">
        <f t="shared" si="14"/>
        <v>#VALUE!</v>
      </c>
      <c r="G67" s="13" t="e">
        <f t="shared" si="15"/>
        <v>#VALUE!</v>
      </c>
      <c r="H67" s="12" t="e">
        <f t="shared" si="16"/>
        <v>#VALUE!</v>
      </c>
      <c r="I67" s="13" t="e">
        <f t="shared" si="17"/>
        <v>#VALUE!</v>
      </c>
      <c r="J67" s="12" t="e">
        <f t="shared" si="18"/>
        <v>#VALUE!</v>
      </c>
      <c r="K67" s="13" t="e">
        <f t="shared" si="19"/>
        <v>#VALUE!</v>
      </c>
    </row>
    <row r="68" spans="1:11" x14ac:dyDescent="0.15">
      <c r="A68" s="10">
        <v>15.5</v>
      </c>
      <c r="B68" s="17"/>
      <c r="C68" s="13">
        <f t="shared" si="12"/>
        <v>43.83</v>
      </c>
      <c r="D68" s="19">
        <f t="shared" si="11"/>
        <v>49.53</v>
      </c>
      <c r="E68" s="13">
        <f t="shared" si="13"/>
        <v>59.92</v>
      </c>
      <c r="F68" s="12">
        <f t="shared" si="14"/>
        <v>78.69</v>
      </c>
      <c r="G68" s="13">
        <f t="shared" si="15"/>
        <v>82.04</v>
      </c>
      <c r="H68" s="12">
        <f t="shared" si="16"/>
        <v>102.49</v>
      </c>
      <c r="I68" s="13">
        <f t="shared" si="17"/>
        <v>161.47999999999999</v>
      </c>
      <c r="J68" s="12">
        <f t="shared" si="18"/>
        <v>224.16</v>
      </c>
      <c r="K68" s="13">
        <f t="shared" si="19"/>
        <v>163.83000000000001</v>
      </c>
    </row>
    <row r="69" spans="1:11" x14ac:dyDescent="0.15">
      <c r="B69" s="14"/>
      <c r="C69" s="13">
        <f t="shared" si="12"/>
        <v>0</v>
      </c>
      <c r="D69" s="19">
        <f t="shared" si="11"/>
        <v>0</v>
      </c>
      <c r="E69" s="13">
        <f t="shared" si="13"/>
        <v>0</v>
      </c>
      <c r="F69" s="12">
        <f t="shared" si="14"/>
        <v>0</v>
      </c>
      <c r="G69" s="13">
        <f t="shared" si="15"/>
        <v>0</v>
      </c>
      <c r="H69" s="12">
        <f t="shared" si="16"/>
        <v>0</v>
      </c>
      <c r="I69" s="13">
        <f t="shared" si="17"/>
        <v>0</v>
      </c>
      <c r="J69" s="12">
        <f t="shared" si="18"/>
        <v>0</v>
      </c>
      <c r="K69" s="13">
        <f t="shared" si="19"/>
        <v>0</v>
      </c>
    </row>
    <row r="70" spans="1:11" x14ac:dyDescent="0.15">
      <c r="C70" s="13"/>
      <c r="D70" s="19">
        <f t="shared" si="11"/>
        <v>0</v>
      </c>
      <c r="E70" s="13"/>
      <c r="F70" s="12"/>
      <c r="G70" s="13"/>
      <c r="H70" s="12"/>
      <c r="I70" s="13"/>
      <c r="J70" s="12"/>
      <c r="K70" s="13"/>
    </row>
    <row r="71" spans="1:11" x14ac:dyDescent="0.15">
      <c r="A71" s="10" t="s">
        <v>20</v>
      </c>
      <c r="B71" s="10" t="s">
        <v>11</v>
      </c>
      <c r="C71" s="13"/>
      <c r="D71" s="19"/>
      <c r="E71" s="13"/>
      <c r="F71" s="12"/>
      <c r="G71" s="13"/>
      <c r="H71" s="12"/>
      <c r="I71" s="13"/>
      <c r="J71" s="12"/>
      <c r="K71" s="13"/>
    </row>
    <row r="72" spans="1:11" x14ac:dyDescent="0.15">
      <c r="A72" s="10" t="s">
        <v>22</v>
      </c>
      <c r="B72" s="14"/>
      <c r="C72" s="13" t="e">
        <f t="shared" ref="C72:C91" si="20">C26-A72</f>
        <v>#VALUE!</v>
      </c>
      <c r="D72" s="19" t="e">
        <f t="shared" ref="D72:D91" si="21">D26-A72</f>
        <v>#VALUE!</v>
      </c>
      <c r="E72" s="13"/>
      <c r="F72" s="12"/>
      <c r="G72" s="13"/>
      <c r="H72" s="12"/>
      <c r="I72" s="13"/>
      <c r="J72" s="12"/>
      <c r="K72" s="13"/>
    </row>
    <row r="73" spans="1:11" x14ac:dyDescent="0.15">
      <c r="A73" s="10">
        <v>18.63</v>
      </c>
      <c r="B73" s="17"/>
      <c r="C73" s="13">
        <f t="shared" si="20"/>
        <v>174.44</v>
      </c>
      <c r="D73" s="19">
        <f t="shared" si="21"/>
        <v>253.88</v>
      </c>
      <c r="E73" s="13">
        <f t="shared" ref="E73:E81" si="22">E27-A73</f>
        <v>175.11</v>
      </c>
      <c r="F73" s="12">
        <f t="shared" ref="F73:F81" si="23">F27-A73</f>
        <v>119.47</v>
      </c>
      <c r="G73" s="13">
        <f t="shared" ref="G73:G81" si="24">G27-A73</f>
        <v>103.05000000000001</v>
      </c>
      <c r="H73" s="12">
        <f t="shared" ref="H73:H81" si="25">H27-A73</f>
        <v>73.550000000000011</v>
      </c>
      <c r="I73" s="13">
        <f t="shared" ref="I73:I81" si="26">I27-A73</f>
        <v>62.150000000000006</v>
      </c>
      <c r="J73" s="12">
        <f t="shared" ref="J73:J81" si="27">J27-A73</f>
        <v>50.760000000000005</v>
      </c>
      <c r="K73" s="13">
        <f t="shared" ref="K73:K81" si="28">K27-A73</f>
        <v>46.400000000000006</v>
      </c>
    </row>
    <row r="74" spans="1:11" x14ac:dyDescent="0.15">
      <c r="A74" s="10" t="s">
        <v>23</v>
      </c>
      <c r="B74" s="14"/>
      <c r="C74" s="13" t="e">
        <f t="shared" si="20"/>
        <v>#VALUE!</v>
      </c>
      <c r="D74" s="19" t="e">
        <f t="shared" si="21"/>
        <v>#VALUE!</v>
      </c>
      <c r="E74" s="13" t="e">
        <f t="shared" si="22"/>
        <v>#VALUE!</v>
      </c>
      <c r="F74" s="12" t="e">
        <f t="shared" si="23"/>
        <v>#VALUE!</v>
      </c>
      <c r="G74" s="13" t="e">
        <f t="shared" si="24"/>
        <v>#VALUE!</v>
      </c>
      <c r="H74" s="12" t="e">
        <f t="shared" si="25"/>
        <v>#VALUE!</v>
      </c>
      <c r="I74" s="13" t="e">
        <f t="shared" si="26"/>
        <v>#VALUE!</v>
      </c>
      <c r="J74" s="12" t="e">
        <f t="shared" si="27"/>
        <v>#VALUE!</v>
      </c>
      <c r="K74" s="13" t="e">
        <f t="shared" si="28"/>
        <v>#VALUE!</v>
      </c>
    </row>
    <row r="75" spans="1:11" x14ac:dyDescent="0.15">
      <c r="A75" s="20">
        <v>20.416666666666668</v>
      </c>
      <c r="B75" s="17"/>
      <c r="C75" s="13">
        <f t="shared" si="20"/>
        <v>103.94333333333333</v>
      </c>
      <c r="D75" s="19">
        <f t="shared" si="21"/>
        <v>118.35333333333334</v>
      </c>
      <c r="E75" s="13">
        <f t="shared" si="22"/>
        <v>173.32333333333335</v>
      </c>
      <c r="F75" s="12">
        <f t="shared" si="23"/>
        <v>240.03333333333333</v>
      </c>
      <c r="G75" s="13">
        <f t="shared" si="24"/>
        <v>171.98333333333335</v>
      </c>
      <c r="H75" s="12">
        <f t="shared" si="25"/>
        <v>117.68333333333332</v>
      </c>
      <c r="I75" s="13">
        <f t="shared" si="26"/>
        <v>101.26333333333334</v>
      </c>
      <c r="J75" s="12">
        <f t="shared" si="27"/>
        <v>74.11333333333333</v>
      </c>
      <c r="K75" s="13">
        <f t="shared" si="28"/>
        <v>74.443333333333328</v>
      </c>
    </row>
    <row r="76" spans="1:11" x14ac:dyDescent="0.15">
      <c r="A76" s="10" t="s">
        <v>24</v>
      </c>
      <c r="B76" s="14"/>
      <c r="C76" s="13" t="e">
        <f t="shared" si="20"/>
        <v>#VALUE!</v>
      </c>
      <c r="D76" s="19" t="e">
        <f t="shared" si="21"/>
        <v>#VALUE!</v>
      </c>
      <c r="E76" s="13" t="e">
        <f t="shared" si="22"/>
        <v>#VALUE!</v>
      </c>
      <c r="F76" s="12" t="e">
        <f t="shared" si="23"/>
        <v>#VALUE!</v>
      </c>
      <c r="G76" s="13" t="e">
        <f t="shared" si="24"/>
        <v>#VALUE!</v>
      </c>
      <c r="H76" s="12" t="e">
        <f t="shared" si="25"/>
        <v>#VALUE!</v>
      </c>
      <c r="I76" s="13" t="e">
        <f t="shared" si="26"/>
        <v>#VALUE!</v>
      </c>
      <c r="J76" s="12" t="e">
        <f t="shared" si="27"/>
        <v>#VALUE!</v>
      </c>
      <c r="K76" s="13" t="e">
        <f t="shared" si="28"/>
        <v>#VALUE!</v>
      </c>
    </row>
    <row r="77" spans="1:11" x14ac:dyDescent="0.15">
      <c r="A77" s="10">
        <v>15.719999999999999</v>
      </c>
      <c r="B77" s="17"/>
      <c r="C77" s="13">
        <f t="shared" si="20"/>
        <v>79.14</v>
      </c>
      <c r="D77" s="19">
        <f t="shared" si="21"/>
        <v>78.81</v>
      </c>
      <c r="E77" s="13">
        <f t="shared" si="22"/>
        <v>105.96000000000001</v>
      </c>
      <c r="F77" s="12">
        <f t="shared" si="23"/>
        <v>122.38</v>
      </c>
      <c r="G77" s="13">
        <f t="shared" si="24"/>
        <v>176.68</v>
      </c>
      <c r="H77" s="12">
        <f t="shared" si="25"/>
        <v>244.73</v>
      </c>
      <c r="I77" s="13">
        <f t="shared" si="26"/>
        <v>178.02</v>
      </c>
      <c r="J77" s="12">
        <f t="shared" si="27"/>
        <v>123.05000000000001</v>
      </c>
      <c r="K77" s="13">
        <f t="shared" si="28"/>
        <v>108.64</v>
      </c>
    </row>
    <row r="78" spans="1:11" x14ac:dyDescent="0.15">
      <c r="A78" s="10" t="s">
        <v>25</v>
      </c>
      <c r="B78" s="14"/>
      <c r="C78" s="13" t="e">
        <f t="shared" si="20"/>
        <v>#VALUE!</v>
      </c>
      <c r="D78" s="19" t="e">
        <f t="shared" si="21"/>
        <v>#VALUE!</v>
      </c>
      <c r="E78" s="13" t="e">
        <f t="shared" si="22"/>
        <v>#VALUE!</v>
      </c>
      <c r="F78" s="12" t="e">
        <f t="shared" si="23"/>
        <v>#VALUE!</v>
      </c>
      <c r="G78" s="13" t="e">
        <f t="shared" si="24"/>
        <v>#VALUE!</v>
      </c>
      <c r="H78" s="12" t="e">
        <f t="shared" si="25"/>
        <v>#VALUE!</v>
      </c>
      <c r="I78" s="13" t="e">
        <f t="shared" si="26"/>
        <v>#VALUE!</v>
      </c>
      <c r="J78" s="12" t="e">
        <f t="shared" si="27"/>
        <v>#VALUE!</v>
      </c>
      <c r="K78" s="13" t="e">
        <f t="shared" si="28"/>
        <v>#VALUE!</v>
      </c>
    </row>
    <row r="79" spans="1:11" x14ac:dyDescent="0.15">
      <c r="A79" s="10">
        <v>15.5</v>
      </c>
      <c r="B79" s="17"/>
      <c r="C79" s="13">
        <f t="shared" si="20"/>
        <v>49.53</v>
      </c>
      <c r="D79" s="19">
        <f t="shared" si="21"/>
        <v>53.89</v>
      </c>
      <c r="E79" s="13">
        <f t="shared" si="22"/>
        <v>65.28</v>
      </c>
      <c r="F79" s="12">
        <f t="shared" si="23"/>
        <v>76.680000000000007</v>
      </c>
      <c r="G79" s="13">
        <f t="shared" si="24"/>
        <v>106.18</v>
      </c>
      <c r="H79" s="12">
        <f t="shared" si="25"/>
        <v>122.6</v>
      </c>
      <c r="I79" s="13">
        <f t="shared" si="26"/>
        <v>178.24</v>
      </c>
      <c r="J79" s="12">
        <f t="shared" si="27"/>
        <v>257.01</v>
      </c>
      <c r="K79" s="13">
        <f t="shared" si="28"/>
        <v>177.57</v>
      </c>
    </row>
    <row r="80" spans="1:11" x14ac:dyDescent="0.15">
      <c r="B80" s="14"/>
      <c r="C80" s="13">
        <f t="shared" si="20"/>
        <v>0</v>
      </c>
      <c r="D80" s="19">
        <f t="shared" si="21"/>
        <v>0</v>
      </c>
      <c r="E80" s="13">
        <f t="shared" si="22"/>
        <v>0</v>
      </c>
      <c r="F80" s="12">
        <f t="shared" si="23"/>
        <v>0</v>
      </c>
      <c r="G80" s="13">
        <f t="shared" si="24"/>
        <v>0</v>
      </c>
      <c r="H80" s="12">
        <f t="shared" si="25"/>
        <v>0</v>
      </c>
      <c r="I80" s="13">
        <f t="shared" si="26"/>
        <v>0</v>
      </c>
      <c r="J80" s="12">
        <f t="shared" si="27"/>
        <v>0</v>
      </c>
      <c r="K80" s="13">
        <f t="shared" si="28"/>
        <v>0</v>
      </c>
    </row>
    <row r="81" spans="1:11" x14ac:dyDescent="0.15">
      <c r="C81" s="13">
        <f t="shared" si="20"/>
        <v>0</v>
      </c>
      <c r="D81" s="19">
        <f t="shared" si="21"/>
        <v>0</v>
      </c>
      <c r="E81" s="13">
        <f t="shared" si="22"/>
        <v>0</v>
      </c>
      <c r="F81" s="12">
        <f t="shared" si="23"/>
        <v>0</v>
      </c>
      <c r="G81" s="13">
        <f t="shared" si="24"/>
        <v>0</v>
      </c>
      <c r="H81" s="12">
        <f t="shared" si="25"/>
        <v>0</v>
      </c>
      <c r="I81" s="13">
        <f t="shared" si="26"/>
        <v>0</v>
      </c>
      <c r="J81" s="12">
        <f t="shared" si="27"/>
        <v>0</v>
      </c>
      <c r="K81" s="13">
        <f t="shared" si="28"/>
        <v>0</v>
      </c>
    </row>
    <row r="82" spans="1:11" x14ac:dyDescent="0.15">
      <c r="A82" s="10" t="s">
        <v>20</v>
      </c>
      <c r="B82" s="10" t="s">
        <v>11</v>
      </c>
      <c r="C82" s="13" t="e">
        <f t="shared" si="20"/>
        <v>#VALUE!</v>
      </c>
      <c r="D82" s="19" t="e">
        <f t="shared" si="21"/>
        <v>#VALUE!</v>
      </c>
      <c r="E82" s="13"/>
      <c r="F82" s="12"/>
      <c r="G82" s="13"/>
      <c r="H82" s="12"/>
      <c r="I82" s="13"/>
      <c r="J82" s="12"/>
      <c r="K82" s="13"/>
    </row>
    <row r="83" spans="1:11" x14ac:dyDescent="0.15">
      <c r="A83" s="10" t="s">
        <v>22</v>
      </c>
      <c r="B83" s="14"/>
      <c r="C83" s="13" t="e">
        <f t="shared" si="20"/>
        <v>#VALUE!</v>
      </c>
      <c r="D83" s="19" t="e">
        <f t="shared" si="21"/>
        <v>#VALUE!</v>
      </c>
      <c r="E83" s="13"/>
      <c r="F83" s="12"/>
      <c r="G83" s="13"/>
      <c r="H83" s="12"/>
      <c r="I83" s="13"/>
      <c r="J83" s="12"/>
      <c r="K83" s="13"/>
    </row>
    <row r="84" spans="1:11" x14ac:dyDescent="0.15">
      <c r="A84" s="10">
        <v>18.63</v>
      </c>
      <c r="B84" s="17"/>
      <c r="C84" s="13">
        <f t="shared" si="20"/>
        <v>216.01</v>
      </c>
      <c r="D84" s="19">
        <f t="shared" si="21"/>
        <v>258.7</v>
      </c>
      <c r="E84" s="13">
        <f t="shared" ref="E84:E91" si="29">E38-A84</f>
        <v>200.59</v>
      </c>
      <c r="F84" s="12">
        <f t="shared" ref="F84:F91" si="30">F38-A84</f>
        <v>138.58000000000001</v>
      </c>
      <c r="G84" s="13">
        <f t="shared" ref="G84:G91" si="31">G38-A84</f>
        <v>111.09</v>
      </c>
      <c r="H84" s="12">
        <f t="shared" ref="H84:H91" si="32">H38-A84</f>
        <v>96.34</v>
      </c>
      <c r="I84" s="13">
        <f t="shared" ref="I84:I91" si="33">I38-A84</f>
        <v>76.570000000000007</v>
      </c>
      <c r="J84" s="12">
        <f t="shared" ref="J84:J91" si="34">J38-A84</f>
        <v>65.040000000000006</v>
      </c>
      <c r="K84" s="13">
        <f t="shared" ref="K84:K91" si="35">K38-A84</f>
        <v>61.820000000000007</v>
      </c>
    </row>
    <row r="85" spans="1:11" x14ac:dyDescent="0.15">
      <c r="A85" s="10" t="s">
        <v>23</v>
      </c>
      <c r="B85" s="14"/>
      <c r="C85" s="13" t="e">
        <f t="shared" si="20"/>
        <v>#VALUE!</v>
      </c>
      <c r="D85" s="19" t="e">
        <f t="shared" si="21"/>
        <v>#VALUE!</v>
      </c>
      <c r="E85" s="13" t="e">
        <f t="shared" si="29"/>
        <v>#VALUE!</v>
      </c>
      <c r="F85" s="12" t="e">
        <f t="shared" si="30"/>
        <v>#VALUE!</v>
      </c>
      <c r="G85" s="13" t="e">
        <f t="shared" si="31"/>
        <v>#VALUE!</v>
      </c>
      <c r="H85" s="12" t="e">
        <f t="shared" si="32"/>
        <v>#VALUE!</v>
      </c>
      <c r="I85" s="13" t="e">
        <f t="shared" si="33"/>
        <v>#VALUE!</v>
      </c>
      <c r="J85" s="12" t="e">
        <f t="shared" si="34"/>
        <v>#VALUE!</v>
      </c>
      <c r="K85" s="13" t="e">
        <f t="shared" si="35"/>
        <v>#VALUE!</v>
      </c>
    </row>
    <row r="86" spans="1:11" x14ac:dyDescent="0.15">
      <c r="A86" s="20">
        <v>20.416666666666668</v>
      </c>
      <c r="B86" s="17"/>
      <c r="C86" s="13">
        <f t="shared" si="20"/>
        <v>111.98333333333333</v>
      </c>
      <c r="D86" s="19">
        <f t="shared" si="21"/>
        <v>132.91333333333336</v>
      </c>
      <c r="E86" s="13">
        <f t="shared" si="29"/>
        <v>198.80333333333334</v>
      </c>
      <c r="F86" s="12">
        <f t="shared" si="30"/>
        <v>254.11333333333332</v>
      </c>
      <c r="G86" s="13">
        <f t="shared" si="31"/>
        <v>195.11333333333334</v>
      </c>
      <c r="H86" s="12">
        <f t="shared" si="32"/>
        <v>136.79333333333335</v>
      </c>
      <c r="I86" s="13">
        <f t="shared" si="33"/>
        <v>131.09333333333333</v>
      </c>
      <c r="J86" s="12">
        <f t="shared" si="34"/>
        <v>99.913333333333327</v>
      </c>
      <c r="K86" s="13">
        <f t="shared" si="35"/>
        <v>80.813333333333333</v>
      </c>
    </row>
    <row r="87" spans="1:11" x14ac:dyDescent="0.15">
      <c r="A87" s="10" t="s">
        <v>24</v>
      </c>
      <c r="B87" s="14"/>
      <c r="C87" s="13" t="e">
        <f t="shared" si="20"/>
        <v>#VALUE!</v>
      </c>
      <c r="D87" s="19" t="e">
        <f t="shared" si="21"/>
        <v>#VALUE!</v>
      </c>
      <c r="E87" s="13" t="e">
        <f t="shared" si="29"/>
        <v>#VALUE!</v>
      </c>
      <c r="F87" s="12" t="e">
        <f t="shared" si="30"/>
        <v>#VALUE!</v>
      </c>
      <c r="G87" s="13" t="e">
        <f t="shared" si="31"/>
        <v>#VALUE!</v>
      </c>
      <c r="H87" s="12" t="e">
        <f t="shared" si="32"/>
        <v>#VALUE!</v>
      </c>
      <c r="I87" s="13" t="e">
        <f t="shared" si="33"/>
        <v>#VALUE!</v>
      </c>
      <c r="J87" s="12" t="e">
        <f t="shared" si="34"/>
        <v>#VALUE!</v>
      </c>
      <c r="K87" s="13" t="e">
        <f t="shared" si="35"/>
        <v>#VALUE!</v>
      </c>
    </row>
    <row r="88" spans="1:11" x14ac:dyDescent="0.15">
      <c r="A88" s="10">
        <v>15.719999999999999</v>
      </c>
      <c r="B88" s="17"/>
      <c r="C88" s="13">
        <f t="shared" si="20"/>
        <v>85.51</v>
      </c>
      <c r="D88" s="19">
        <f t="shared" si="21"/>
        <v>104.61</v>
      </c>
      <c r="E88" s="13">
        <f t="shared" si="29"/>
        <v>135.79</v>
      </c>
      <c r="F88" s="12">
        <f t="shared" si="30"/>
        <v>141.49</v>
      </c>
      <c r="G88" s="13">
        <f t="shared" si="31"/>
        <v>199.81</v>
      </c>
      <c r="H88" s="12">
        <f t="shared" si="32"/>
        <v>258.80999999999995</v>
      </c>
      <c r="I88" s="13">
        <f t="shared" si="33"/>
        <v>203.5</v>
      </c>
      <c r="J88" s="12">
        <f t="shared" si="34"/>
        <v>137.61000000000001</v>
      </c>
      <c r="K88" s="13">
        <f t="shared" si="35"/>
        <v>116.68</v>
      </c>
    </row>
    <row r="89" spans="1:11" x14ac:dyDescent="0.15">
      <c r="A89" s="10" t="s">
        <v>25</v>
      </c>
      <c r="B89" s="14"/>
      <c r="C89" s="13" t="e">
        <f t="shared" si="20"/>
        <v>#VALUE!</v>
      </c>
      <c r="D89" s="19" t="e">
        <f t="shared" si="21"/>
        <v>#VALUE!</v>
      </c>
      <c r="E89" s="13" t="e">
        <f t="shared" si="29"/>
        <v>#VALUE!</v>
      </c>
      <c r="F89" s="12" t="e">
        <f t="shared" si="30"/>
        <v>#VALUE!</v>
      </c>
      <c r="G89" s="13" t="e">
        <f t="shared" si="31"/>
        <v>#VALUE!</v>
      </c>
      <c r="H89" s="12" t="e">
        <f t="shared" si="32"/>
        <v>#VALUE!</v>
      </c>
      <c r="I89" s="13" t="e">
        <f t="shared" si="33"/>
        <v>#VALUE!</v>
      </c>
      <c r="J89" s="12" t="e">
        <f t="shared" si="34"/>
        <v>#VALUE!</v>
      </c>
      <c r="K89" s="13" t="e">
        <f t="shared" si="35"/>
        <v>#VALUE!</v>
      </c>
    </row>
    <row r="90" spans="1:11" x14ac:dyDescent="0.15">
      <c r="A90" s="10">
        <v>15.5</v>
      </c>
      <c r="B90" s="17"/>
      <c r="C90" s="13">
        <f t="shared" si="20"/>
        <v>64.95</v>
      </c>
      <c r="D90" s="19">
        <f t="shared" si="21"/>
        <v>68.17</v>
      </c>
      <c r="E90" s="13">
        <f t="shared" si="29"/>
        <v>79.7</v>
      </c>
      <c r="F90" s="12">
        <f t="shared" si="30"/>
        <v>99.47</v>
      </c>
      <c r="G90" s="13">
        <f t="shared" si="31"/>
        <v>114.22</v>
      </c>
      <c r="H90" s="12">
        <f t="shared" si="32"/>
        <v>141.71</v>
      </c>
      <c r="I90" s="13">
        <f t="shared" si="33"/>
        <v>203.72</v>
      </c>
      <c r="J90" s="12">
        <f t="shared" si="34"/>
        <v>261.83</v>
      </c>
      <c r="K90" s="13">
        <f t="shared" si="35"/>
        <v>219.14</v>
      </c>
    </row>
    <row r="91" spans="1:11" x14ac:dyDescent="0.15">
      <c r="B91" s="14"/>
      <c r="C91" s="13">
        <f t="shared" si="20"/>
        <v>0</v>
      </c>
      <c r="D91" s="19">
        <f t="shared" si="21"/>
        <v>0</v>
      </c>
      <c r="E91" s="13">
        <f t="shared" si="29"/>
        <v>0</v>
      </c>
      <c r="F91" s="12">
        <f t="shared" si="30"/>
        <v>0</v>
      </c>
      <c r="G91" s="13">
        <f t="shared" si="31"/>
        <v>0</v>
      </c>
      <c r="H91" s="12">
        <f t="shared" si="32"/>
        <v>0</v>
      </c>
      <c r="I91" s="13">
        <f t="shared" si="33"/>
        <v>0</v>
      </c>
      <c r="J91" s="12">
        <f t="shared" si="34"/>
        <v>0</v>
      </c>
      <c r="K91" s="13">
        <f t="shared" si="35"/>
        <v>0</v>
      </c>
    </row>
    <row r="93" spans="1:11" x14ac:dyDescent="0.15">
      <c r="A93" s="10">
        <v>18.63</v>
      </c>
    </row>
  </sheetData>
  <mergeCells count="1">
    <mergeCell ref="A1:B1"/>
  </mergeCells>
  <phoneticPr fontId="2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workbookViewId="0">
      <selection sqref="A1:C2"/>
    </sheetView>
  </sheetViews>
  <sheetFormatPr defaultColWidth="13" defaultRowHeight="13.5" x14ac:dyDescent="0.15"/>
  <sheetData>
    <row r="1" spans="1:4" x14ac:dyDescent="0.15">
      <c r="A1" s="49" t="s">
        <v>45</v>
      </c>
      <c r="B1" s="49"/>
      <c r="C1" s="49"/>
    </row>
    <row r="2" spans="1:4" x14ac:dyDescent="0.15">
      <c r="A2" s="49"/>
      <c r="B2" s="49"/>
      <c r="C2" s="49"/>
    </row>
    <row r="3" spans="1:4" x14ac:dyDescent="0.15">
      <c r="A3" s="1"/>
      <c r="B3" s="1"/>
      <c r="C3" s="1"/>
    </row>
    <row r="4" spans="1:4" x14ac:dyDescent="0.15">
      <c r="A4" s="1"/>
      <c r="B4" s="1"/>
      <c r="C4" s="1"/>
    </row>
    <row r="5" spans="1:4" x14ac:dyDescent="0.15">
      <c r="A5" s="1"/>
      <c r="B5" s="1"/>
      <c r="C5" s="1"/>
    </row>
    <row r="6" spans="1:4" x14ac:dyDescent="0.15">
      <c r="A6" s="1"/>
      <c r="B6" s="1"/>
      <c r="C6" s="1"/>
    </row>
    <row r="7" spans="1:4" x14ac:dyDescent="0.15">
      <c r="B7" t="s">
        <v>44</v>
      </c>
    </row>
    <row r="8" spans="1:4" x14ac:dyDescent="0.15">
      <c r="A8" t="s">
        <v>43</v>
      </c>
      <c r="B8" t="s">
        <v>42</v>
      </c>
      <c r="C8" t="s">
        <v>41</v>
      </c>
    </row>
    <row r="9" spans="1:4" x14ac:dyDescent="0.15">
      <c r="A9" t="s">
        <v>40</v>
      </c>
      <c r="B9">
        <v>0.15379999999999999</v>
      </c>
      <c r="C9">
        <v>2.1000000000000001E-2</v>
      </c>
      <c r="D9">
        <f t="shared" ref="D9:D16" si="0">B9*C9</f>
        <v>3.2298000000000001E-3</v>
      </c>
    </row>
    <row r="10" spans="1:4" x14ac:dyDescent="0.15">
      <c r="A10" t="s">
        <v>39</v>
      </c>
      <c r="B10">
        <v>7.7399999999999997E-2</v>
      </c>
      <c r="C10">
        <v>1.6E-2</v>
      </c>
      <c r="D10">
        <f t="shared" si="0"/>
        <v>1.2384E-3</v>
      </c>
    </row>
    <row r="11" spans="1:4" x14ac:dyDescent="0.15">
      <c r="A11" t="s">
        <v>38</v>
      </c>
      <c r="B11">
        <v>7.7499999999999999E-2</v>
      </c>
      <c r="C11">
        <v>0.57699999999999996</v>
      </c>
      <c r="D11">
        <f t="shared" si="0"/>
        <v>4.4717499999999993E-2</v>
      </c>
    </row>
    <row r="12" spans="1:4" x14ac:dyDescent="0.15">
      <c r="A12" t="s">
        <v>37</v>
      </c>
      <c r="B12">
        <v>7.4800000000000005E-2</v>
      </c>
      <c r="C12">
        <v>0.05</v>
      </c>
      <c r="D12">
        <f t="shared" si="0"/>
        <v>3.7400000000000003E-3</v>
      </c>
    </row>
    <row r="13" spans="1:4" x14ac:dyDescent="0.15">
      <c r="A13" t="s">
        <v>36</v>
      </c>
      <c r="B13">
        <v>7.7200000000000005E-2</v>
      </c>
      <c r="C13">
        <v>0.27100000000000002</v>
      </c>
      <c r="D13">
        <f t="shared" si="0"/>
        <v>2.0921200000000004E-2</v>
      </c>
    </row>
    <row r="14" spans="1:4" x14ac:dyDescent="0.15">
      <c r="A14" t="s">
        <v>35</v>
      </c>
      <c r="B14" s="25">
        <v>7.9219999999999999E-2</v>
      </c>
      <c r="C14">
        <v>1.2999999999999999E-2</v>
      </c>
      <c r="D14">
        <f t="shared" si="0"/>
        <v>1.0298599999999998E-3</v>
      </c>
    </row>
    <row r="15" spans="1:4" x14ac:dyDescent="0.15">
      <c r="A15" t="s">
        <v>34</v>
      </c>
      <c r="B15">
        <v>7.7799999999999994E-2</v>
      </c>
      <c r="C15">
        <v>4.1000000000000002E-2</v>
      </c>
      <c r="D15">
        <f t="shared" si="0"/>
        <v>3.1898E-3</v>
      </c>
    </row>
    <row r="16" spans="1:4" x14ac:dyDescent="0.15">
      <c r="A16" t="s">
        <v>33</v>
      </c>
      <c r="B16">
        <v>7.3200000000000001E-2</v>
      </c>
      <c r="C16">
        <v>1.0999999999999999E-2</v>
      </c>
      <c r="D16">
        <f t="shared" si="0"/>
        <v>8.0519999999999995E-4</v>
      </c>
    </row>
    <row r="17" spans="1:5" x14ac:dyDescent="0.15">
      <c r="C17">
        <f>SUM(C9:C16)</f>
        <v>1</v>
      </c>
      <c r="D17" s="1">
        <f>SUM(D9:D16)</f>
        <v>7.8871759999999999E-2</v>
      </c>
      <c r="E17" t="s">
        <v>32</v>
      </c>
    </row>
    <row r="18" spans="1:5" x14ac:dyDescent="0.15">
      <c r="A18" t="s">
        <v>31</v>
      </c>
      <c r="D18" s="24" t="s">
        <v>30</v>
      </c>
    </row>
    <row r="19" spans="1:5" x14ac:dyDescent="0.15">
      <c r="A19">
        <v>1.6</v>
      </c>
      <c r="D19" s="24">
        <f>A19*D17</f>
        <v>0.12619481600000002</v>
      </c>
    </row>
  </sheetData>
  <mergeCells count="1">
    <mergeCell ref="A1:C2"/>
  </mergeCells>
  <phoneticPr fontId="2"/>
  <pageMargins left="0.7" right="0.7" top="0.75" bottom="0.75" header="0.3" footer="0.3"/>
  <pageSetup paperSize="9" orientation="portrait" horizontalDpi="4294967292" verticalDpi="4294967292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5"/>
  <sheetViews>
    <sheetView topLeftCell="F71" workbookViewId="0">
      <selection activeCell="I37" sqref="I37"/>
    </sheetView>
  </sheetViews>
  <sheetFormatPr defaultColWidth="8.875" defaultRowHeight="13.5" x14ac:dyDescent="0.15"/>
  <cols>
    <col min="2" max="32" width="8.5" customWidth="1"/>
  </cols>
  <sheetData>
    <row r="1" spans="1:31" ht="24" x14ac:dyDescent="0.15">
      <c r="A1" s="4" t="s">
        <v>51</v>
      </c>
      <c r="B1" s="5"/>
      <c r="C1" s="5"/>
      <c r="D1" s="5"/>
      <c r="E1" s="5"/>
      <c r="J1" s="5" t="s">
        <v>52</v>
      </c>
      <c r="M1" s="5" t="s">
        <v>5</v>
      </c>
    </row>
    <row r="3" spans="1:31" x14ac:dyDescent="0.15">
      <c r="B3" s="3" t="s">
        <v>4</v>
      </c>
      <c r="C3" s="6">
        <v>1</v>
      </c>
    </row>
    <row r="4" spans="1:31" x14ac:dyDescent="0.15">
      <c r="B4" s="2" t="s">
        <v>0</v>
      </c>
      <c r="C4" s="2">
        <v>0.126</v>
      </c>
    </row>
    <row r="5" spans="1:31" x14ac:dyDescent="0.15">
      <c r="B5" t="s">
        <v>26</v>
      </c>
      <c r="C5">
        <v>3</v>
      </c>
    </row>
    <row r="7" spans="1:31" x14ac:dyDescent="0.15">
      <c r="A7" t="s">
        <v>3</v>
      </c>
      <c r="B7">
        <v>0</v>
      </c>
      <c r="E7">
        <v>1</v>
      </c>
      <c r="H7">
        <v>2</v>
      </c>
      <c r="K7">
        <v>3</v>
      </c>
      <c r="N7">
        <v>4</v>
      </c>
      <c r="Q7">
        <v>5</v>
      </c>
      <c r="T7">
        <v>6</v>
      </c>
      <c r="W7">
        <v>7</v>
      </c>
      <c r="Z7">
        <v>8</v>
      </c>
      <c r="AC7">
        <v>9</v>
      </c>
    </row>
    <row r="8" spans="1:31" x14ac:dyDescent="0.15">
      <c r="A8" s="26" t="s">
        <v>1</v>
      </c>
      <c r="B8" t="s">
        <v>2</v>
      </c>
      <c r="E8" t="s">
        <v>2</v>
      </c>
    </row>
    <row r="9" spans="1:31" x14ac:dyDescent="0.15">
      <c r="A9" s="26">
        <v>4</v>
      </c>
      <c r="B9">
        <f t="shared" ref="B9:B35" si="0">0.5*$C$3*EXP(-$C$4*SQRT(($A9-$C$5)^2+B$7^2))/(($A9-$C$5)^2+B$7^2)*$A9</f>
        <v>1.7632296935668321</v>
      </c>
      <c r="E9">
        <f>0.5*$C$3*EXP(-$C$4*SQRT(($A9-$C$5)^2+E$7^2))/(($A9-$C$5)^2+E$7^2)*$A9</f>
        <v>0.83678265901635462</v>
      </c>
      <c r="H9">
        <f>0.5*$C$3*EXP(-$C$4*SQRT(($A9-$C$5)^2+H$7^2))/(($A9-$C$5)^2+H$7^2)*$A9</f>
        <v>0.30178655076655531</v>
      </c>
      <c r="K9">
        <f>0.5*$C$3*EXP(-$C$4*SQRT(($A9-$C$5)^2+K$7^2))/(($A9-$C$5)^2+K$7^2)*$A9</f>
        <v>0.13427237435529468</v>
      </c>
      <c r="N9">
        <f>0.5*$C$3*EXP(-$C$4*SQRT(($A9-$C$5)^2+N$7^2))/(($A9-$C$5)^2+N$7^2)*$A9</f>
        <v>6.997778304901757E-2</v>
      </c>
      <c r="Q9">
        <f>0.5*$C$3*EXP(-$C$4*SQRT(($A9-$C$5)^2+Q$7^2))/(($A9-$C$5)^2+Q$7^2)*$A9</f>
        <v>4.0460632437966652E-2</v>
      </c>
      <c r="T9">
        <f>0.5*$C$3*EXP(-$C$4*SQRT(($A9-$C$5)^2+T$7^2))/(($A9-$C$5)^2+T$7^2)*$A9</f>
        <v>2.5117290363336393E-2</v>
      </c>
      <c r="W9">
        <f>0.5*$C$3*EXP(-$C$4*SQRT(($A9-$C$5)^2+W$7^2))/(($A9-$C$5)^2+W$7^2)*$A9</f>
        <v>1.6410558026891831E-2</v>
      </c>
      <c r="Z9">
        <f>0.5*$C$3*EXP(-$C$4*SQRT(($A9-$C$5)^2+Z$7^2))/(($A9-$C$5)^2+Z$7^2)*$A9</f>
        <v>1.1141431346466141E-2</v>
      </c>
      <c r="AC9">
        <f>0.5*$C$3*EXP(-$C$4*SQRT(($A9-$C$5)^2+AC$7^2))/(($A9-$C$5)^2+AC$7^2)*$A9</f>
        <v>7.7928347123093124E-3</v>
      </c>
    </row>
    <row r="10" spans="1:31" x14ac:dyDescent="0.15">
      <c r="A10" s="26">
        <f>A9+0.1</f>
        <v>4.0999999999999996</v>
      </c>
      <c r="B10">
        <f t="shared" si="0"/>
        <v>1.4749431306274214</v>
      </c>
      <c r="C10">
        <f t="shared" ref="C10" si="1">(B9+B10)*($A10-$A9)/2</f>
        <v>0.1619086412097121</v>
      </c>
      <c r="D10">
        <f>D9+C10</f>
        <v>0.1619086412097121</v>
      </c>
      <c r="E10">
        <f t="shared" ref="E10:E35" si="2">0.5*$C$3*EXP(-$C$4*SQRT(($A10-$C$5)^2+E$7^2))/(($A10-$C$5)^2+E$7^2)*$A10</f>
        <v>0.76915313920354011</v>
      </c>
      <c r="F10">
        <f t="shared" ref="F10" si="3">(E9+E10)*($A10-$A9)/2</f>
        <v>8.0296789910994454E-2</v>
      </c>
      <c r="G10">
        <f>G9+F10</f>
        <v>8.0296789910994454E-2</v>
      </c>
      <c r="H10">
        <f t="shared" ref="H10:H35" si="4">0.5*$C$3*EXP(-$C$4*SQRT(($A10-$C$5)^2+H$7^2))/(($A10-$C$5)^2+H$7^2)*$A10</f>
        <v>0.29512968463202394</v>
      </c>
      <c r="I10">
        <f t="shared" ref="I10" si="5">(H9+H10)*($A10-$A9)/2</f>
        <v>2.984581176992886E-2</v>
      </c>
      <c r="J10">
        <f>J9+I10</f>
        <v>2.984581176992886E-2</v>
      </c>
      <c r="K10">
        <f t="shared" ref="K10:K35" si="6">0.5*$C$3*EXP(-$C$4*SQRT(($A10-$C$5)^2+K$7^2))/(($A10-$C$5)^2+K$7^2)*$A10</f>
        <v>0.13423855766049611</v>
      </c>
      <c r="L10">
        <f t="shared" ref="L10" si="7">(K9+K10)*($A10-$A9)/2</f>
        <v>1.3425546600789493E-2</v>
      </c>
      <c r="M10">
        <f>M9+L10</f>
        <v>1.3425546600789493E-2</v>
      </c>
      <c r="N10">
        <f t="shared" ref="N10:N35" si="8">0.5*$C$3*EXP(-$C$4*SQRT(($A10-$C$5)^2+N$7^2))/(($A10-$C$5)^2+N$7^2)*$A10</f>
        <v>7.0625710909359762E-2</v>
      </c>
      <c r="O10">
        <f t="shared" ref="O10" si="9">(N9+N10)*($A10-$A9)/2</f>
        <v>7.0301746979188427E-3</v>
      </c>
      <c r="P10">
        <f>P9+O10</f>
        <v>7.0301746979188427E-3</v>
      </c>
      <c r="Q10">
        <f t="shared" ref="Q10:Q35" si="10">0.5*$C$3*EXP(-$C$4*SQRT(($A10-$C$5)^2+Q$7^2))/(($A10-$C$5)^2+Q$7^2)*$A10</f>
        <v>4.1033475028730074E-2</v>
      </c>
      <c r="R10">
        <f t="shared" ref="R10" si="11">(Q9+Q10)*($A10-$A9)/2</f>
        <v>4.0747053733348219E-3</v>
      </c>
      <c r="S10">
        <f>S9+R10</f>
        <v>4.0747053733348219E-3</v>
      </c>
      <c r="T10">
        <f t="shared" ref="T10:T35" si="12">0.5*$C$3*EXP(-$C$4*SQRT(($A10-$C$5)^2+T$7^2))/(($A10-$C$5)^2+T$7^2)*$A10</f>
        <v>2.5544385062390946E-2</v>
      </c>
      <c r="U10">
        <f t="shared" ref="U10" si="13">(T9+T10)*($A10-$A9)/2</f>
        <v>2.5330837712863579E-3</v>
      </c>
      <c r="V10">
        <f>V9+U10</f>
        <v>2.5330837712863579E-3</v>
      </c>
      <c r="W10">
        <f t="shared" ref="W10:W35" si="14">0.5*$C$3*EXP(-$C$4*SQRT(($A10-$C$5)^2+W$7^2))/(($A10-$C$5)^2+W$7^2)*$A10</f>
        <v>1.6719191875572047E-2</v>
      </c>
      <c r="X10">
        <f t="shared" ref="X10" si="15">(W9+W10)*($A10-$A9)/2</f>
        <v>1.6564874951231882E-3</v>
      </c>
      <c r="Y10">
        <f>Y9+X10</f>
        <v>1.6564874951231882E-3</v>
      </c>
      <c r="Z10">
        <f t="shared" ref="Z10:Z35" si="16">0.5*$C$3*EXP(-$C$4*SQRT(($A10-$C$5)^2+Z$7^2))/(($A10-$C$5)^2+Z$7^2)*$A10</f>
        <v>1.1364541441370949E-2</v>
      </c>
      <c r="AA10">
        <f t="shared" ref="AA10" si="17">(Z9+Z10)*($A10-$A9)/2</f>
        <v>1.1252986393918505E-3</v>
      </c>
      <c r="AB10">
        <f>AB9+AA10</f>
        <v>1.1252986393918505E-3</v>
      </c>
      <c r="AC10">
        <f t="shared" ref="AC10:AC35" si="18">0.5*$C$3*EXP(-$C$4*SQRT(($A10-$C$5)^2+AC$7^2))/(($A10-$C$5)^2+AC$7^2)*$A10</f>
        <v>7.9556273472030387E-3</v>
      </c>
      <c r="AD10">
        <f t="shared" ref="AD10" si="19">(AC9+AC10)*($A10-$A9)/2</f>
        <v>7.8742310297561478E-4</v>
      </c>
      <c r="AE10">
        <f>AE9+AD10</f>
        <v>7.8742310297561478E-4</v>
      </c>
    </row>
    <row r="11" spans="1:31" x14ac:dyDescent="0.15">
      <c r="A11" s="26">
        <f t="shared" ref="A11:A19" si="20">A10+0.1</f>
        <v>4.1999999999999993</v>
      </c>
      <c r="B11">
        <f t="shared" si="0"/>
        <v>1.2536937967097863</v>
      </c>
      <c r="C11">
        <f>(B10+B11)*($A11-$A10)/2</f>
        <v>0.1364318463668599</v>
      </c>
      <c r="D11">
        <f t="shared" ref="D11:D35" si="21">D10+C11</f>
        <v>0.298340487576572</v>
      </c>
      <c r="E11">
        <f t="shared" si="2"/>
        <v>0.70689086648449595</v>
      </c>
      <c r="F11">
        <f>(E10+E11)*($A11-$A10)/2</f>
        <v>7.3802200284401542E-2</v>
      </c>
      <c r="G11">
        <f t="shared" ref="G11:G35" si="22">G10+F11</f>
        <v>0.154098990195396</v>
      </c>
      <c r="H11">
        <f t="shared" si="4"/>
        <v>0.28773317855230535</v>
      </c>
      <c r="I11">
        <f>(H10+H11)*($A11-$A10)/2</f>
        <v>2.9143143159216362E-2</v>
      </c>
      <c r="J11">
        <f t="shared" ref="J11:J35" si="23">J10+I11</f>
        <v>5.8988954929145222E-2</v>
      </c>
      <c r="K11">
        <f t="shared" si="6"/>
        <v>0.1338780862652853</v>
      </c>
      <c r="L11">
        <f>(K10+K11)*($A11-$A10)/2</f>
        <v>1.3405832196289021E-2</v>
      </c>
      <c r="M11">
        <f t="shared" ref="M11:M35" si="24">M10+L11</f>
        <v>2.6831378797078514E-2</v>
      </c>
      <c r="N11">
        <f t="shared" si="8"/>
        <v>7.1146046492587517E-2</v>
      </c>
      <c r="O11">
        <f>(N10+N11)*($A11-$A10)/2</f>
        <v>7.0885878700973392E-3</v>
      </c>
      <c r="P11">
        <f t="shared" ref="P11:P35" si="25">P10+O11</f>
        <v>1.4118762568016183E-2</v>
      </c>
      <c r="Q11">
        <f t="shared" si="10"/>
        <v>4.1551125885822014E-2</v>
      </c>
      <c r="R11">
        <f>(Q10+Q11)*($A11-$A10)/2</f>
        <v>4.1292300457275895E-3</v>
      </c>
      <c r="S11">
        <f t="shared" ref="S11:S35" si="26">S10+R11</f>
        <v>8.2039354190624122E-3</v>
      </c>
      <c r="T11">
        <f t="shared" si="12"/>
        <v>2.5945059902590623E-2</v>
      </c>
      <c r="U11">
        <f>(T10+T11)*($A11-$A10)/2</f>
        <v>2.5744722482490693E-3</v>
      </c>
      <c r="V11">
        <f t="shared" ref="V11:V35" si="27">V10+U11</f>
        <v>5.1075560195354272E-3</v>
      </c>
      <c r="W11">
        <f t="shared" si="14"/>
        <v>1.7014092224144257E-2</v>
      </c>
      <c r="X11">
        <f>(W10+W11)*($A11-$A10)/2</f>
        <v>1.6866642049858094E-3</v>
      </c>
      <c r="Y11">
        <f t="shared" ref="Y11:Y35" si="28">Y10+X11</f>
        <v>3.3431517001089976E-3</v>
      </c>
      <c r="Z11">
        <f t="shared" si="16"/>
        <v>1.158002940279074E-2</v>
      </c>
      <c r="AA11">
        <f>(Z10+Z11)*($A11-$A10)/2</f>
        <v>1.1472285422080804E-3</v>
      </c>
      <c r="AB11">
        <f t="shared" ref="AB11:AB35" si="29">AB10+AA11</f>
        <v>2.2725271815999312E-3</v>
      </c>
      <c r="AC11">
        <f t="shared" si="18"/>
        <v>8.1139619377463747E-3</v>
      </c>
      <c r="AD11">
        <f>(AC10+AC11)*($A11-$A10)/2</f>
        <v>8.0347946424746779E-4</v>
      </c>
      <c r="AE11">
        <f t="shared" ref="AE11:AE35" si="30">AE10+AD11</f>
        <v>1.5909025672230827E-3</v>
      </c>
    </row>
    <row r="12" spans="1:31" x14ac:dyDescent="0.15">
      <c r="A12" s="26">
        <f t="shared" si="20"/>
        <v>4.2999999999999989</v>
      </c>
      <c r="B12">
        <f t="shared" si="0"/>
        <v>1.0799765340888732</v>
      </c>
      <c r="C12">
        <f t="shared" ref="C12:C35" si="31">(B11+B12)*($A12-$A11)/2</f>
        <v>0.11668351653993254</v>
      </c>
      <c r="D12">
        <f t="shared" si="21"/>
        <v>0.41502400411650453</v>
      </c>
      <c r="E12">
        <f t="shared" si="2"/>
        <v>0.65003523052305157</v>
      </c>
      <c r="F12">
        <f t="shared" ref="F12:F35" si="32">(E11+E12)*($A12-$A11)/2</f>
        <v>6.7846304850377126E-2</v>
      </c>
      <c r="G12">
        <f t="shared" si="22"/>
        <v>0.22194529504577312</v>
      </c>
      <c r="H12">
        <f t="shared" si="4"/>
        <v>0.27976668553063633</v>
      </c>
      <c r="I12">
        <f t="shared" ref="I12:I35" si="33">(H11+H12)*($A12-$A11)/2</f>
        <v>2.8374993204146982E-2</v>
      </c>
      <c r="J12">
        <f t="shared" si="23"/>
        <v>8.7363948133292207E-2</v>
      </c>
      <c r="K12">
        <f t="shared" si="6"/>
        <v>0.13321312262149784</v>
      </c>
      <c r="L12">
        <f t="shared" ref="L12:L35" si="34">(K11+K12)*($A12-$A11)/2</f>
        <v>1.335456044433911E-2</v>
      </c>
      <c r="M12">
        <f t="shared" si="24"/>
        <v>4.0185939241417626E-2</v>
      </c>
      <c r="N12">
        <f t="shared" si="8"/>
        <v>7.1541245510069712E-2</v>
      </c>
      <c r="O12">
        <f t="shared" ref="O12:O35" si="35">(N11+N12)*($A12-$A11)/2</f>
        <v>7.1343646001328365E-3</v>
      </c>
      <c r="P12">
        <f t="shared" si="25"/>
        <v>2.1253127168149019E-2</v>
      </c>
      <c r="Q12">
        <f t="shared" si="10"/>
        <v>4.2013389013161991E-2</v>
      </c>
      <c r="R12">
        <f t="shared" ref="R12:R35" si="36">(Q11+Q12)*($A12-$A11)/2</f>
        <v>4.1782257449491855E-3</v>
      </c>
      <c r="S12">
        <f t="shared" si="26"/>
        <v>1.2382161164011599E-2</v>
      </c>
      <c r="T12">
        <f t="shared" si="12"/>
        <v>2.6318887089850338E-2</v>
      </c>
      <c r="U12">
        <f t="shared" ref="U12:U35" si="37">(T11+T12)*($A12-$A11)/2</f>
        <v>2.6131973496220386E-3</v>
      </c>
      <c r="V12">
        <f t="shared" si="27"/>
        <v>7.7207533691574654E-3</v>
      </c>
      <c r="W12">
        <f t="shared" si="14"/>
        <v>1.7294930122761957E-2</v>
      </c>
      <c r="X12">
        <f t="shared" ref="X12:X35" si="38">(W11+W12)*($A12-$A11)/2</f>
        <v>1.7154511173453045E-3</v>
      </c>
      <c r="Y12">
        <f t="shared" si="28"/>
        <v>5.0586028174543019E-3</v>
      </c>
      <c r="Z12">
        <f t="shared" si="16"/>
        <v>1.178767367350647E-2</v>
      </c>
      <c r="AA12">
        <f t="shared" ref="AA12:AA35" si="39">(Z11+Z12)*($A12-$A11)/2</f>
        <v>1.1683851538148563E-3</v>
      </c>
      <c r="AB12">
        <f t="shared" si="29"/>
        <v>3.4409123354147875E-3</v>
      </c>
      <c r="AC12">
        <f t="shared" si="18"/>
        <v>8.2676930477988547E-3</v>
      </c>
      <c r="AD12">
        <f t="shared" ref="AD12:AD35" si="40">(AC11+AC12)*($A12-$A11)/2</f>
        <v>8.1908274927725868E-4</v>
      </c>
      <c r="AE12">
        <f t="shared" si="30"/>
        <v>2.4099853165003415E-3</v>
      </c>
    </row>
    <row r="13" spans="1:31" x14ac:dyDescent="0.15">
      <c r="A13" s="26">
        <f t="shared" si="20"/>
        <v>4.3999999999999986</v>
      </c>
      <c r="B13">
        <f t="shared" si="0"/>
        <v>0.94092945259863126</v>
      </c>
      <c r="C13">
        <f t="shared" si="31"/>
        <v>0.10104529933437487</v>
      </c>
      <c r="D13">
        <f t="shared" si="21"/>
        <v>0.51606930345087942</v>
      </c>
      <c r="E13">
        <f t="shared" si="2"/>
        <v>0.59839123208046119</v>
      </c>
      <c r="F13">
        <f t="shared" si="32"/>
        <v>6.2421323130175413E-2</v>
      </c>
      <c r="G13">
        <f t="shared" si="22"/>
        <v>0.28436661817594855</v>
      </c>
      <c r="H13">
        <f t="shared" si="4"/>
        <v>0.27138458745575161</v>
      </c>
      <c r="I13">
        <f t="shared" si="33"/>
        <v>2.7557563649319296E-2</v>
      </c>
      <c r="J13">
        <f t="shared" si="23"/>
        <v>0.11492151178261151</v>
      </c>
      <c r="K13">
        <f t="shared" si="6"/>
        <v>0.13226746662864028</v>
      </c>
      <c r="L13">
        <f t="shared" si="34"/>
        <v>1.3274029462506859E-2</v>
      </c>
      <c r="M13">
        <f t="shared" si="24"/>
        <v>5.3459968703924485E-2</v>
      </c>
      <c r="N13">
        <f t="shared" si="8"/>
        <v>7.1814553459887631E-2</v>
      </c>
      <c r="O13">
        <f t="shared" si="35"/>
        <v>7.1677899484978418E-3</v>
      </c>
      <c r="P13">
        <f t="shared" si="25"/>
        <v>2.8420917116646863E-2</v>
      </c>
      <c r="Q13">
        <f t="shared" si="10"/>
        <v>4.2420354330823661E-2</v>
      </c>
      <c r="R13">
        <f t="shared" si="36"/>
        <v>4.2216871671992675E-3</v>
      </c>
      <c r="S13">
        <f t="shared" si="26"/>
        <v>1.6603848331210865E-2</v>
      </c>
      <c r="T13">
        <f t="shared" si="12"/>
        <v>2.6665548312548654E-2</v>
      </c>
      <c r="U13">
        <f t="shared" si="37"/>
        <v>2.6492217701199403E-3</v>
      </c>
      <c r="V13">
        <f t="shared" si="27"/>
        <v>1.0369975139277406E-2</v>
      </c>
      <c r="W13">
        <f t="shared" si="14"/>
        <v>1.7561422376825321E-2</v>
      </c>
      <c r="X13">
        <f t="shared" si="38"/>
        <v>1.7428176249793578E-3</v>
      </c>
      <c r="Y13">
        <f t="shared" si="28"/>
        <v>6.8014204424336599E-3</v>
      </c>
      <c r="Z13">
        <f t="shared" si="16"/>
        <v>1.1987273438767484E-2</v>
      </c>
      <c r="AA13">
        <f t="shared" si="39"/>
        <v>1.1887473556136934E-3</v>
      </c>
      <c r="AB13">
        <f t="shared" si="29"/>
        <v>4.6296596910284805E-3</v>
      </c>
      <c r="AC13">
        <f t="shared" si="18"/>
        <v>8.4166853236507348E-3</v>
      </c>
      <c r="AD13">
        <f t="shared" si="40"/>
        <v>8.3421891857247651E-4</v>
      </c>
      <c r="AE13">
        <f t="shared" si="30"/>
        <v>3.2442042350728181E-3</v>
      </c>
    </row>
    <row r="14" spans="1:31" x14ac:dyDescent="0.15">
      <c r="A14" s="26">
        <f t="shared" si="20"/>
        <v>4.4999999999999982</v>
      </c>
      <c r="B14">
        <f t="shared" si="0"/>
        <v>0.82778650669473552</v>
      </c>
      <c r="C14">
        <f t="shared" si="31"/>
        <v>8.8435797964668023E-2</v>
      </c>
      <c r="D14">
        <f t="shared" si="21"/>
        <v>0.60450510141554747</v>
      </c>
      <c r="E14">
        <f t="shared" si="2"/>
        <v>0.55163178553280068</v>
      </c>
      <c r="F14">
        <f t="shared" si="32"/>
        <v>5.7501150880662898E-2</v>
      </c>
      <c r="G14">
        <f t="shared" si="22"/>
        <v>0.34186776905661143</v>
      </c>
      <c r="H14">
        <f t="shared" si="4"/>
        <v>0.26272399473686059</v>
      </c>
      <c r="I14">
        <f t="shared" si="33"/>
        <v>2.6705429109630512E-2</v>
      </c>
      <c r="J14">
        <f t="shared" si="23"/>
        <v>0.14162694089224201</v>
      </c>
      <c r="K14">
        <f t="shared" si="6"/>
        <v>0.13106593521128748</v>
      </c>
      <c r="L14">
        <f t="shared" si="34"/>
        <v>1.3166670091996341E-2</v>
      </c>
      <c r="M14">
        <f t="shared" si="24"/>
        <v>6.6626638795920831E-2</v>
      </c>
      <c r="N14">
        <f t="shared" si="8"/>
        <v>7.1969914621697648E-2</v>
      </c>
      <c r="O14">
        <f t="shared" si="35"/>
        <v>7.1892234040792395E-3</v>
      </c>
      <c r="P14">
        <f t="shared" si="25"/>
        <v>3.56101405207261E-2</v>
      </c>
      <c r="Q14">
        <f t="shared" si="10"/>
        <v>4.2772384142764429E-2</v>
      </c>
      <c r="R14">
        <f t="shared" si="36"/>
        <v>4.2596369236793897E-3</v>
      </c>
      <c r="S14">
        <f t="shared" si="26"/>
        <v>2.0863485254890256E-2</v>
      </c>
      <c r="T14">
        <f t="shared" si="12"/>
        <v>2.6984833114848412E-2</v>
      </c>
      <c r="U14">
        <f t="shared" si="37"/>
        <v>2.6825190713698436E-3</v>
      </c>
      <c r="V14">
        <f t="shared" si="27"/>
        <v>1.3052494210647249E-2</v>
      </c>
      <c r="W14">
        <f t="shared" si="14"/>
        <v>1.7813331723600494E-2</v>
      </c>
      <c r="X14">
        <f t="shared" si="38"/>
        <v>1.7687377050212845E-3</v>
      </c>
      <c r="Y14">
        <f t="shared" si="28"/>
        <v>8.5701581474549437E-3</v>
      </c>
      <c r="Z14">
        <f t="shared" si="16"/>
        <v>1.2178648953579356E-2</v>
      </c>
      <c r="AA14">
        <f t="shared" si="39"/>
        <v>1.2082961196173377E-3</v>
      </c>
      <c r="AB14">
        <f t="shared" si="29"/>
        <v>5.8379558106458184E-3</v>
      </c>
      <c r="AC14">
        <f t="shared" si="18"/>
        <v>8.5608137347949788E-3</v>
      </c>
      <c r="AD14">
        <f t="shared" si="40"/>
        <v>8.4887495292228264E-4</v>
      </c>
      <c r="AE14">
        <f t="shared" si="30"/>
        <v>4.0930791879951007E-3</v>
      </c>
    </row>
    <row r="15" spans="1:31" x14ac:dyDescent="0.15">
      <c r="A15" s="26">
        <f t="shared" si="20"/>
        <v>4.5999999999999979</v>
      </c>
      <c r="B15">
        <f t="shared" si="0"/>
        <v>0.7344024265493635</v>
      </c>
      <c r="C15">
        <f t="shared" si="31"/>
        <v>7.8109446662204679E-2</v>
      </c>
      <c r="D15">
        <f t="shared" si="21"/>
        <v>0.68261454807775213</v>
      </c>
      <c r="E15">
        <f t="shared" si="2"/>
        <v>0.50936636541833169</v>
      </c>
      <c r="F15">
        <f t="shared" si="32"/>
        <v>5.3049907547556431E-2</v>
      </c>
      <c r="G15">
        <f t="shared" si="22"/>
        <v>0.39491767660416788</v>
      </c>
      <c r="H15">
        <f t="shared" si="4"/>
        <v>0.25390402401275408</v>
      </c>
      <c r="I15">
        <f t="shared" si="33"/>
        <v>2.5831400937480639E-2</v>
      </c>
      <c r="J15">
        <f t="shared" si="23"/>
        <v>0.16745834182972263</v>
      </c>
      <c r="K15">
        <f t="shared" si="6"/>
        <v>0.1296337982225588</v>
      </c>
      <c r="L15">
        <f t="shared" si="34"/>
        <v>1.3034986671692268E-2</v>
      </c>
      <c r="M15">
        <f t="shared" si="24"/>
        <v>7.9661625467613101E-2</v>
      </c>
      <c r="N15">
        <f t="shared" si="8"/>
        <v>7.2011876874322686E-2</v>
      </c>
      <c r="O15">
        <f t="shared" si="35"/>
        <v>7.1990895748009912E-3</v>
      </c>
      <c r="P15">
        <f t="shared" si="25"/>
        <v>4.280923009552709E-2</v>
      </c>
      <c r="Q15">
        <f t="shared" si="10"/>
        <v>4.3070097225727626E-2</v>
      </c>
      <c r="R15">
        <f t="shared" si="36"/>
        <v>4.2921240684245876E-3</v>
      </c>
      <c r="S15">
        <f t="shared" si="26"/>
        <v>2.5155609323314843E-2</v>
      </c>
      <c r="T15">
        <f t="shared" si="12"/>
        <v>2.727663643355914E-2</v>
      </c>
      <c r="U15">
        <f t="shared" si="37"/>
        <v>2.7130734774203679E-3</v>
      </c>
      <c r="V15">
        <f t="shared" si="27"/>
        <v>1.5765567688067618E-2</v>
      </c>
      <c r="W15">
        <f t="shared" si="14"/>
        <v>1.8050466712034721E-2</v>
      </c>
      <c r="X15">
        <f t="shared" si="38"/>
        <v>1.7931899217817542E-3</v>
      </c>
      <c r="Y15">
        <f t="shared" si="28"/>
        <v>1.0363348069236698E-2</v>
      </c>
      <c r="Z15">
        <f t="shared" si="16"/>
        <v>1.2361641757235871E-2</v>
      </c>
      <c r="AA15">
        <f t="shared" si="39"/>
        <v>1.2270145355407569E-3</v>
      </c>
      <c r="AB15">
        <f t="shared" si="29"/>
        <v>7.0649703461865753E-3</v>
      </c>
      <c r="AC15">
        <f t="shared" si="18"/>
        <v>8.699963768578076E-3</v>
      </c>
      <c r="AD15">
        <f t="shared" si="40"/>
        <v>8.6303887516864979E-4</v>
      </c>
      <c r="AE15">
        <f t="shared" si="30"/>
        <v>4.9561180631637509E-3</v>
      </c>
    </row>
    <row r="16" spans="1:31" x14ac:dyDescent="0.15">
      <c r="A16" s="26">
        <f t="shared" si="20"/>
        <v>4.6999999999999975</v>
      </c>
      <c r="B16">
        <f t="shared" si="0"/>
        <v>0.6563630757803427</v>
      </c>
      <c r="C16">
        <f t="shared" si="31"/>
        <v>6.9538275116485068E-2</v>
      </c>
      <c r="D16">
        <f t="shared" si="21"/>
        <v>0.75215282319423715</v>
      </c>
      <c r="E16">
        <f t="shared" si="2"/>
        <v>0.47118490880671876</v>
      </c>
      <c r="F16">
        <f t="shared" si="32"/>
        <v>4.9027563711252345E-2</v>
      </c>
      <c r="G16">
        <f t="shared" si="22"/>
        <v>0.44394524031542021</v>
      </c>
      <c r="H16">
        <f t="shared" si="4"/>
        <v>0.24502604780204665</v>
      </c>
      <c r="I16">
        <f t="shared" si="33"/>
        <v>2.4946503590739948E-2</v>
      </c>
      <c r="J16">
        <f t="shared" si="23"/>
        <v>0.19240484542046257</v>
      </c>
      <c r="K16">
        <f t="shared" si="6"/>
        <v>0.12799628208238939</v>
      </c>
      <c r="L16">
        <f t="shared" si="34"/>
        <v>1.2881504015247363E-2</v>
      </c>
      <c r="M16">
        <f t="shared" si="24"/>
        <v>9.2543129482860462E-2</v>
      </c>
      <c r="N16">
        <f t="shared" si="8"/>
        <v>7.1945494936140095E-2</v>
      </c>
      <c r="O16">
        <f t="shared" si="35"/>
        <v>7.1978685905231135E-3</v>
      </c>
      <c r="P16">
        <f t="shared" si="25"/>
        <v>5.0007098686050203E-2</v>
      </c>
      <c r="Q16">
        <f t="shared" si="10"/>
        <v>4.3314350949536784E-2</v>
      </c>
      <c r="R16">
        <f t="shared" si="36"/>
        <v>4.3192224087632057E-3</v>
      </c>
      <c r="S16">
        <f t="shared" si="26"/>
        <v>2.9474831732078047E-2</v>
      </c>
      <c r="T16">
        <f t="shared" si="12"/>
        <v>2.7540955366929798E-2</v>
      </c>
      <c r="U16">
        <f t="shared" si="37"/>
        <v>2.7408795900244372E-3</v>
      </c>
      <c r="V16">
        <f t="shared" si="27"/>
        <v>1.8506447278092055E-2</v>
      </c>
      <c r="W16">
        <f t="shared" si="14"/>
        <v>1.8272681297504551E-2</v>
      </c>
      <c r="X16">
        <f t="shared" si="38"/>
        <v>1.816157400476957E-3</v>
      </c>
      <c r="Y16">
        <f t="shared" si="28"/>
        <v>1.2179505469713655E-2</v>
      </c>
      <c r="Z16">
        <f t="shared" si="16"/>
        <v>1.2536114776785724E-2</v>
      </c>
      <c r="AA16">
        <f t="shared" si="39"/>
        <v>1.2448878267010753E-3</v>
      </c>
      <c r="AB16">
        <f t="shared" si="29"/>
        <v>8.3098581728876502E-3</v>
      </c>
      <c r="AC16">
        <f t="shared" si="18"/>
        <v>8.8340315786876421E-3</v>
      </c>
      <c r="AD16">
        <f t="shared" si="40"/>
        <v>8.7669976736328282E-4</v>
      </c>
      <c r="AE16">
        <f t="shared" si="30"/>
        <v>5.832817830527034E-3</v>
      </c>
    </row>
    <row r="17" spans="1:31" x14ac:dyDescent="0.15">
      <c r="A17" s="26">
        <f t="shared" si="20"/>
        <v>4.7999999999999972</v>
      </c>
      <c r="B17">
        <f t="shared" si="0"/>
        <v>0.59042976473042841</v>
      </c>
      <c r="C17">
        <f t="shared" si="31"/>
        <v>6.2339642025538336E-2</v>
      </c>
      <c r="D17">
        <f t="shared" si="21"/>
        <v>0.81449246521977547</v>
      </c>
      <c r="E17">
        <f t="shared" si="2"/>
        <v>0.43668445683438295</v>
      </c>
      <c r="F17">
        <f t="shared" si="32"/>
        <v>4.539346828205492E-2</v>
      </c>
      <c r="G17">
        <f t="shared" si="22"/>
        <v>0.48933870859747514</v>
      </c>
      <c r="H17">
        <f t="shared" si="4"/>
        <v>0.23617462880332565</v>
      </c>
      <c r="I17">
        <f t="shared" si="33"/>
        <v>2.4060033830268529E-2</v>
      </c>
      <c r="J17">
        <f t="shared" si="23"/>
        <v>0.2164648792507311</v>
      </c>
      <c r="K17">
        <f t="shared" si="6"/>
        <v>0.12617814732009208</v>
      </c>
      <c r="L17">
        <f t="shared" si="34"/>
        <v>1.2708721470124029E-2</v>
      </c>
      <c r="M17">
        <f t="shared" si="24"/>
        <v>0.10525185095298449</v>
      </c>
      <c r="N17">
        <f t="shared" si="8"/>
        <v>7.1776234373014072E-2</v>
      </c>
      <c r="O17">
        <f t="shared" si="35"/>
        <v>7.1860864654576832E-3</v>
      </c>
      <c r="P17">
        <f t="shared" si="25"/>
        <v>5.7193185151507883E-2</v>
      </c>
      <c r="Q17">
        <f t="shared" si="10"/>
        <v>4.3506221846879821E-2</v>
      </c>
      <c r="R17">
        <f t="shared" si="36"/>
        <v>4.3410286398208155E-3</v>
      </c>
      <c r="S17">
        <f t="shared" si="26"/>
        <v>3.3815860371898862E-2</v>
      </c>
      <c r="T17">
        <f t="shared" si="12"/>
        <v>2.7777885251297072E-2</v>
      </c>
      <c r="U17">
        <f t="shared" si="37"/>
        <v>2.7659420309113334E-3</v>
      </c>
      <c r="V17">
        <f t="shared" si="27"/>
        <v>2.1272389309003388E-2</v>
      </c>
      <c r="W17">
        <f t="shared" si="14"/>
        <v>1.8479874165947704E-2</v>
      </c>
      <c r="X17">
        <f t="shared" si="38"/>
        <v>1.8376277731726061E-3</v>
      </c>
      <c r="Y17">
        <f t="shared" si="28"/>
        <v>1.4017133242886261E-2</v>
      </c>
      <c r="Z17">
        <f t="shared" si="16"/>
        <v>1.270195232205076E-2</v>
      </c>
      <c r="AA17">
        <f t="shared" si="39"/>
        <v>1.2619033549418196E-3</v>
      </c>
      <c r="AB17">
        <f t="shared" si="29"/>
        <v>9.5717615278294692E-3</v>
      </c>
      <c r="AC17">
        <f t="shared" si="18"/>
        <v>8.962924087764973E-3</v>
      </c>
      <c r="AD17">
        <f t="shared" si="40"/>
        <v>8.8984778332262761E-4</v>
      </c>
      <c r="AE17">
        <f t="shared" si="30"/>
        <v>6.7226656138496613E-3</v>
      </c>
    </row>
    <row r="18" spans="1:31" x14ac:dyDescent="0.15">
      <c r="A18" s="26">
        <f t="shared" si="20"/>
        <v>4.8999999999999968</v>
      </c>
      <c r="B18">
        <f t="shared" si="0"/>
        <v>0.53418142646568068</v>
      </c>
      <c r="C18">
        <f t="shared" si="31"/>
        <v>5.623055955980525E-2</v>
      </c>
      <c r="D18">
        <f t="shared" si="21"/>
        <v>0.87072302477958075</v>
      </c>
      <c r="E18">
        <f t="shared" si="2"/>
        <v>0.40548422635663439</v>
      </c>
      <c r="F18">
        <f t="shared" si="32"/>
        <v>4.210843415955072E-2</v>
      </c>
      <c r="G18">
        <f t="shared" si="22"/>
        <v>0.53144714275702587</v>
      </c>
      <c r="H18">
        <f t="shared" si="4"/>
        <v>0.22741889133484919</v>
      </c>
      <c r="I18">
        <f t="shared" si="33"/>
        <v>2.3179676006908661E-2</v>
      </c>
      <c r="J18">
        <f t="shared" si="23"/>
        <v>0.23964455525763975</v>
      </c>
      <c r="K18">
        <f t="shared" si="6"/>
        <v>0.12420334167918215</v>
      </c>
      <c r="L18">
        <f t="shared" si="34"/>
        <v>1.2519074449963669E-2</v>
      </c>
      <c r="M18">
        <f t="shared" si="24"/>
        <v>0.11777092540294816</v>
      </c>
      <c r="N18">
        <f t="shared" si="8"/>
        <v>7.1509878409362279E-2</v>
      </c>
      <c r="O18">
        <f t="shared" si="35"/>
        <v>7.1643056391187919E-3</v>
      </c>
      <c r="P18">
        <f t="shared" si="25"/>
        <v>6.4357490790626679E-2</v>
      </c>
      <c r="Q18">
        <f t="shared" si="10"/>
        <v>4.3646985047040079E-2</v>
      </c>
      <c r="R18">
        <f t="shared" si="36"/>
        <v>4.3576603446959794E-3</v>
      </c>
      <c r="S18">
        <f t="shared" si="26"/>
        <v>3.8173520716594841E-2</v>
      </c>
      <c r="T18">
        <f t="shared" si="12"/>
        <v>2.798761512712792E-2</v>
      </c>
      <c r="U18">
        <f t="shared" si="37"/>
        <v>2.7882750189212398E-3</v>
      </c>
      <c r="V18">
        <f t="shared" si="27"/>
        <v>2.4060664327924627E-2</v>
      </c>
      <c r="W18">
        <f t="shared" si="14"/>
        <v>1.8671987804202546E-2</v>
      </c>
      <c r="X18">
        <f t="shared" si="38"/>
        <v>1.8575930985075058E-3</v>
      </c>
      <c r="Y18">
        <f t="shared" si="28"/>
        <v>1.5874726341393766E-2</v>
      </c>
      <c r="Z18">
        <f t="shared" si="16"/>
        <v>1.2859059975673553E-2</v>
      </c>
      <c r="AA18">
        <f t="shared" si="39"/>
        <v>1.2780506148862109E-3</v>
      </c>
      <c r="AB18">
        <f t="shared" si="29"/>
        <v>1.084981214271568E-2</v>
      </c>
      <c r="AC18">
        <f t="shared" si="18"/>
        <v>9.0865590447478401E-3</v>
      </c>
      <c r="AD18">
        <f t="shared" si="40"/>
        <v>9.0247415662563738E-4</v>
      </c>
      <c r="AE18">
        <f t="shared" si="30"/>
        <v>7.6251397704752985E-3</v>
      </c>
    </row>
    <row r="19" spans="1:31" x14ac:dyDescent="0.15">
      <c r="A19" s="26">
        <f t="shared" si="20"/>
        <v>4.9999999999999964</v>
      </c>
      <c r="B19">
        <f t="shared" si="0"/>
        <v>0.48577796129309292</v>
      </c>
      <c r="C19">
        <f t="shared" si="31"/>
        <v>5.0997969387938498E-2</v>
      </c>
      <c r="D19">
        <f t="shared" si="21"/>
        <v>0.92172099416751929</v>
      </c>
      <c r="E19">
        <f t="shared" si="2"/>
        <v>0.37723318845819509</v>
      </c>
      <c r="F19">
        <f t="shared" si="32"/>
        <v>3.9135870740741333E-2</v>
      </c>
      <c r="G19">
        <f t="shared" si="22"/>
        <v>0.57058301349776719</v>
      </c>
      <c r="H19">
        <f t="shared" si="4"/>
        <v>0.21881413075952555</v>
      </c>
      <c r="I19">
        <f t="shared" si="33"/>
        <v>2.2311651104718659E-2</v>
      </c>
      <c r="J19">
        <f t="shared" si="23"/>
        <v>0.26195620636235839</v>
      </c>
      <c r="K19">
        <f t="shared" si="6"/>
        <v>0.12209472680652365</v>
      </c>
      <c r="L19">
        <f t="shared" si="34"/>
        <v>1.2314903424285246E-2</v>
      </c>
      <c r="M19">
        <f t="shared" si="24"/>
        <v>0.13008582882723341</v>
      </c>
      <c r="N19">
        <f t="shared" si="8"/>
        <v>7.1152439237167728E-2</v>
      </c>
      <c r="O19">
        <f t="shared" si="35"/>
        <v>7.1331158823264747E-3</v>
      </c>
      <c r="P19">
        <f t="shared" si="25"/>
        <v>7.149060667295315E-2</v>
      </c>
      <c r="Q19">
        <f t="shared" si="10"/>
        <v>4.37380929741727E-2</v>
      </c>
      <c r="R19">
        <f t="shared" si="36"/>
        <v>4.3692539010606237E-3</v>
      </c>
      <c r="S19">
        <f t="shared" si="26"/>
        <v>4.2542774617655467E-2</v>
      </c>
      <c r="T19">
        <f t="shared" si="12"/>
        <v>2.8170422679700623E-2</v>
      </c>
      <c r="U19">
        <f t="shared" si="37"/>
        <v>2.8079018903414171E-3</v>
      </c>
      <c r="V19">
        <f t="shared" si="27"/>
        <v>2.6868566218266044E-2</v>
      </c>
      <c r="W19">
        <f t="shared" si="14"/>
        <v>1.8849007335389571E-2</v>
      </c>
      <c r="X19">
        <f t="shared" si="38"/>
        <v>1.8760497569795991E-3</v>
      </c>
      <c r="Y19">
        <f t="shared" si="28"/>
        <v>1.7750776098373364E-2</v>
      </c>
      <c r="Z19">
        <f t="shared" si="16"/>
        <v>1.3007364382459573E-2</v>
      </c>
      <c r="AA19">
        <f t="shared" si="39"/>
        <v>1.2933212179066518E-3</v>
      </c>
      <c r="AB19">
        <f t="shared" si="29"/>
        <v>1.2143133360622331E-2</v>
      </c>
      <c r="AC19">
        <f t="shared" si="18"/>
        <v>9.2048650378503925E-3</v>
      </c>
      <c r="AD19">
        <f t="shared" si="40"/>
        <v>9.1457120412990849E-4</v>
      </c>
      <c r="AE19">
        <f t="shared" si="30"/>
        <v>8.5397109746052063E-3</v>
      </c>
    </row>
    <row r="20" spans="1:31" x14ac:dyDescent="0.15">
      <c r="A20" s="26">
        <f>A19+0.5</f>
        <v>5.4999999999999964</v>
      </c>
      <c r="B20">
        <f t="shared" si="0"/>
        <v>0.32110710467838582</v>
      </c>
      <c r="C20">
        <f t="shared" si="31"/>
        <v>0.2017212664928697</v>
      </c>
      <c r="D20">
        <f t="shared" si="21"/>
        <v>1.1234422606603891</v>
      </c>
      <c r="E20">
        <f t="shared" si="2"/>
        <v>0.27018025272730795</v>
      </c>
      <c r="F20">
        <f t="shared" si="32"/>
        <v>0.16185336029637576</v>
      </c>
      <c r="G20">
        <f t="shared" si="22"/>
        <v>0.73243637379414295</v>
      </c>
      <c r="H20">
        <f t="shared" si="4"/>
        <v>0.17923210791391878</v>
      </c>
      <c r="I20">
        <f t="shared" si="33"/>
        <v>9.9511559668361088E-2</v>
      </c>
      <c r="J20">
        <f t="shared" si="23"/>
        <v>0.36146776603071951</v>
      </c>
      <c r="K20">
        <f t="shared" si="6"/>
        <v>0.11024784393880037</v>
      </c>
      <c r="L20">
        <f t="shared" si="34"/>
        <v>5.8085642686331006E-2</v>
      </c>
      <c r="M20">
        <f t="shared" si="24"/>
        <v>0.18817147151356442</v>
      </c>
      <c r="N20">
        <f t="shared" si="8"/>
        <v>6.8215606346317917E-2</v>
      </c>
      <c r="O20">
        <f t="shared" si="35"/>
        <v>3.4842011395871411E-2</v>
      </c>
      <c r="P20">
        <f t="shared" si="25"/>
        <v>0.10633261806882456</v>
      </c>
      <c r="Q20">
        <f t="shared" si="10"/>
        <v>4.3509330161447993E-2</v>
      </c>
      <c r="R20">
        <f t="shared" si="36"/>
        <v>2.1811855783905175E-2</v>
      </c>
      <c r="S20">
        <f t="shared" si="26"/>
        <v>6.4354630401560642E-2</v>
      </c>
      <c r="T20">
        <f t="shared" si="12"/>
        <v>2.8695830597321403E-2</v>
      </c>
      <c r="U20">
        <f t="shared" si="37"/>
        <v>1.4216563319255505E-2</v>
      </c>
      <c r="V20">
        <f t="shared" si="27"/>
        <v>4.1085129537521553E-2</v>
      </c>
      <c r="W20">
        <f t="shared" si="14"/>
        <v>1.95099680923316E-2</v>
      </c>
      <c r="X20">
        <f t="shared" si="38"/>
        <v>9.5897438569302919E-3</v>
      </c>
      <c r="Y20">
        <f t="shared" si="28"/>
        <v>2.7340519955303656E-2</v>
      </c>
      <c r="Z20">
        <f t="shared" si="16"/>
        <v>1.3615698680145923E-2</v>
      </c>
      <c r="AA20">
        <f t="shared" si="39"/>
        <v>6.655765765651374E-3</v>
      </c>
      <c r="AB20">
        <f t="shared" si="29"/>
        <v>1.8798899126273704E-2</v>
      </c>
      <c r="AC20">
        <f t="shared" si="18"/>
        <v>9.7147126358684849E-3</v>
      </c>
      <c r="AD20">
        <f t="shared" si="40"/>
        <v>4.7298944184297198E-3</v>
      </c>
      <c r="AE20">
        <f t="shared" si="30"/>
        <v>1.3269605393034926E-2</v>
      </c>
    </row>
    <row r="21" spans="1:31" x14ac:dyDescent="0.15">
      <c r="A21" s="26">
        <f t="shared" ref="A21:A25" si="41">A20+0.5</f>
        <v>5.9999999999999964</v>
      </c>
      <c r="B21">
        <f t="shared" si="0"/>
        <v>0.22841016688862392</v>
      </c>
      <c r="C21">
        <f t="shared" si="31"/>
        <v>0.13737931789175245</v>
      </c>
      <c r="D21">
        <f t="shared" si="21"/>
        <v>1.2608215785521415</v>
      </c>
      <c r="E21">
        <f t="shared" si="2"/>
        <v>0.20140856153294245</v>
      </c>
      <c r="F21">
        <f t="shared" si="32"/>
        <v>0.1178972035650626</v>
      </c>
      <c r="G21">
        <f t="shared" si="22"/>
        <v>0.85033357735920556</v>
      </c>
      <c r="H21">
        <f t="shared" si="4"/>
        <v>0.14651367216782851</v>
      </c>
      <c r="I21">
        <f t="shared" si="33"/>
        <v>8.1436445020436815E-2</v>
      </c>
      <c r="J21">
        <f t="shared" si="23"/>
        <v>0.44290421105115629</v>
      </c>
      <c r="K21">
        <f t="shared" si="6"/>
        <v>9.7653264089230918E-2</v>
      </c>
      <c r="L21">
        <f t="shared" si="34"/>
        <v>5.1975277007007825E-2</v>
      </c>
      <c r="M21">
        <f t="shared" si="24"/>
        <v>0.24014674852057225</v>
      </c>
      <c r="N21">
        <f t="shared" si="8"/>
        <v>6.3911016120827696E-2</v>
      </c>
      <c r="O21">
        <f t="shared" si="35"/>
        <v>3.3031655616786407E-2</v>
      </c>
      <c r="P21">
        <f t="shared" si="25"/>
        <v>0.13936427368561097</v>
      </c>
      <c r="Q21">
        <f t="shared" si="10"/>
        <v>4.2322002491538453E-2</v>
      </c>
      <c r="R21">
        <f t="shared" si="36"/>
        <v>2.1457833163246613E-2</v>
      </c>
      <c r="S21">
        <f t="shared" si="26"/>
        <v>8.5812463564807262E-2</v>
      </c>
      <c r="T21">
        <f t="shared" si="12"/>
        <v>2.8630465621349015E-2</v>
      </c>
      <c r="U21">
        <f t="shared" si="37"/>
        <v>1.4331574054667603E-2</v>
      </c>
      <c r="V21">
        <f t="shared" si="27"/>
        <v>5.5416703592189157E-2</v>
      </c>
      <c r="W21">
        <f t="shared" si="14"/>
        <v>1.9812977370651502E-2</v>
      </c>
      <c r="X21">
        <f t="shared" si="38"/>
        <v>9.8307363657457753E-3</v>
      </c>
      <c r="Y21">
        <f t="shared" si="28"/>
        <v>3.717125632104943E-2</v>
      </c>
      <c r="Z21">
        <f t="shared" si="16"/>
        <v>1.4004289206584244E-2</v>
      </c>
      <c r="AA21">
        <f t="shared" si="39"/>
        <v>6.9049969716825418E-3</v>
      </c>
      <c r="AB21">
        <f t="shared" si="29"/>
        <v>2.5703896097956244E-2</v>
      </c>
      <c r="AC21">
        <f t="shared" si="18"/>
        <v>1.008669210612172E-2</v>
      </c>
      <c r="AD21">
        <f t="shared" si="40"/>
        <v>4.9503511854975518E-3</v>
      </c>
      <c r="AE21">
        <f t="shared" si="30"/>
        <v>1.8219956578532478E-2</v>
      </c>
    </row>
    <row r="22" spans="1:31" x14ac:dyDescent="0.15">
      <c r="A22" s="26">
        <f t="shared" si="41"/>
        <v>6.4999999999999964</v>
      </c>
      <c r="B22">
        <f t="shared" si="0"/>
        <v>0.17069602419282542</v>
      </c>
      <c r="C22">
        <f t="shared" si="31"/>
        <v>9.9776547770362337E-2</v>
      </c>
      <c r="D22">
        <f t="shared" si="21"/>
        <v>1.3605981263225038</v>
      </c>
      <c r="E22">
        <f t="shared" si="2"/>
        <v>0.1550528148529324</v>
      </c>
      <c r="F22">
        <f t="shared" si="32"/>
        <v>8.9115344096468707E-2</v>
      </c>
      <c r="G22">
        <f t="shared" si="22"/>
        <v>0.93944892145567427</v>
      </c>
      <c r="H22">
        <f t="shared" si="4"/>
        <v>0.1203489125435125</v>
      </c>
      <c r="I22">
        <f t="shared" si="33"/>
        <v>6.671564617783525E-2</v>
      </c>
      <c r="J22">
        <f t="shared" si="23"/>
        <v>0.5096198572289915</v>
      </c>
      <c r="K22">
        <f t="shared" si="6"/>
        <v>8.5560358918938081E-2</v>
      </c>
      <c r="L22">
        <f t="shared" si="34"/>
        <v>4.5803405752042253E-2</v>
      </c>
      <c r="M22">
        <f t="shared" si="24"/>
        <v>0.2859501542726145</v>
      </c>
      <c r="N22">
        <f t="shared" si="8"/>
        <v>5.8886839727778181E-2</v>
      </c>
      <c r="O22">
        <f t="shared" si="35"/>
        <v>3.0699463962151469E-2</v>
      </c>
      <c r="P22">
        <f t="shared" si="25"/>
        <v>0.17006373764776245</v>
      </c>
      <c r="Q22">
        <f t="shared" si="10"/>
        <v>4.0437004823436831E-2</v>
      </c>
      <c r="R22">
        <f t="shared" si="36"/>
        <v>2.0689751828743823E-2</v>
      </c>
      <c r="S22">
        <f t="shared" si="26"/>
        <v>0.10650221539355109</v>
      </c>
      <c r="T22">
        <f t="shared" si="12"/>
        <v>2.8072500750627616E-2</v>
      </c>
      <c r="U22">
        <f t="shared" si="37"/>
        <v>1.4175741592994158E-2</v>
      </c>
      <c r="V22">
        <f t="shared" si="27"/>
        <v>6.9592445185183316E-2</v>
      </c>
      <c r="W22">
        <f t="shared" si="14"/>
        <v>1.9793239654757225E-2</v>
      </c>
      <c r="X22">
        <f t="shared" si="38"/>
        <v>9.9015542563521824E-3</v>
      </c>
      <c r="Y22">
        <f t="shared" si="28"/>
        <v>4.7072810577401612E-2</v>
      </c>
      <c r="Z22">
        <f t="shared" si="16"/>
        <v>1.4184433919029895E-2</v>
      </c>
      <c r="AA22">
        <f t="shared" si="39"/>
        <v>7.0471807814035349E-3</v>
      </c>
      <c r="AB22">
        <f t="shared" si="29"/>
        <v>3.2751076879359776E-2</v>
      </c>
      <c r="AC22">
        <f t="shared" si="18"/>
        <v>1.032320339214212E-2</v>
      </c>
      <c r="AD22">
        <f t="shared" si="40"/>
        <v>5.1024738745659602E-3</v>
      </c>
      <c r="AE22">
        <f t="shared" si="30"/>
        <v>2.3322430453098439E-2</v>
      </c>
    </row>
    <row r="23" spans="1:31" x14ac:dyDescent="0.15">
      <c r="A23" s="26">
        <f t="shared" si="41"/>
        <v>6.9999999999999964</v>
      </c>
      <c r="B23">
        <f t="shared" si="0"/>
        <v>0.13214892749972065</v>
      </c>
      <c r="C23">
        <f t="shared" si="31"/>
        <v>7.5711237923136526E-2</v>
      </c>
      <c r="D23">
        <f t="shared" si="21"/>
        <v>1.4363093642456404</v>
      </c>
      <c r="E23">
        <f t="shared" si="2"/>
        <v>0.12246112033578092</v>
      </c>
      <c r="F23">
        <f t="shared" si="32"/>
        <v>6.9378483797178328E-2</v>
      </c>
      <c r="G23">
        <f t="shared" si="22"/>
        <v>1.0088274052528525</v>
      </c>
      <c r="H23">
        <f t="shared" si="4"/>
        <v>9.9613414932034919E-2</v>
      </c>
      <c r="I23">
        <f t="shared" si="33"/>
        <v>5.4990581868886855E-2</v>
      </c>
      <c r="J23">
        <f t="shared" si="23"/>
        <v>0.56461043909787834</v>
      </c>
      <c r="K23">
        <f t="shared" si="6"/>
        <v>7.4562852140965682E-2</v>
      </c>
      <c r="L23">
        <f t="shared" si="34"/>
        <v>4.0030802764975941E-2</v>
      </c>
      <c r="M23">
        <f t="shared" si="24"/>
        <v>0.32598095703759045</v>
      </c>
      <c r="N23">
        <f t="shared" si="8"/>
        <v>5.3625178678452234E-2</v>
      </c>
      <c r="O23">
        <f t="shared" si="35"/>
        <v>2.8128004601557604E-2</v>
      </c>
      <c r="P23">
        <f t="shared" si="25"/>
        <v>0.19819174224932004</v>
      </c>
      <c r="Q23">
        <f t="shared" si="10"/>
        <v>3.8097647196634297E-2</v>
      </c>
      <c r="R23">
        <f t="shared" si="36"/>
        <v>1.963366300501778E-2</v>
      </c>
      <c r="S23">
        <f t="shared" si="26"/>
        <v>0.12613587839856888</v>
      </c>
      <c r="T23">
        <f t="shared" si="12"/>
        <v>2.7130962611406528E-2</v>
      </c>
      <c r="U23">
        <f t="shared" si="37"/>
        <v>1.3800865840508537E-2</v>
      </c>
      <c r="V23">
        <f t="shared" si="27"/>
        <v>8.3393311025691849E-2</v>
      </c>
      <c r="W23">
        <f t="shared" si="14"/>
        <v>1.9497504856315753E-2</v>
      </c>
      <c r="X23">
        <f t="shared" si="38"/>
        <v>9.8226861277682445E-3</v>
      </c>
      <c r="Y23">
        <f t="shared" si="28"/>
        <v>5.6895496705169857E-2</v>
      </c>
      <c r="Z23">
        <f t="shared" si="16"/>
        <v>1.4175474906316763E-2</v>
      </c>
      <c r="AA23">
        <f t="shared" si="39"/>
        <v>7.0899772063366647E-3</v>
      </c>
      <c r="AB23">
        <f t="shared" si="29"/>
        <v>3.9841054085696444E-2</v>
      </c>
      <c r="AC23">
        <f t="shared" si="18"/>
        <v>1.0431720225476683E-2</v>
      </c>
      <c r="AD23">
        <f t="shared" si="40"/>
        <v>5.1887309044047012E-3</v>
      </c>
      <c r="AE23">
        <f t="shared" si="30"/>
        <v>2.8511161357503138E-2</v>
      </c>
    </row>
    <row r="24" spans="1:31" x14ac:dyDescent="0.15">
      <c r="A24" s="26">
        <f t="shared" si="41"/>
        <v>7.4999999999999964</v>
      </c>
      <c r="B24">
        <f t="shared" si="0"/>
        <v>0.10504158563460836</v>
      </c>
      <c r="C24">
        <f t="shared" si="31"/>
        <v>5.9297628283582253E-2</v>
      </c>
      <c r="D24">
        <f t="shared" si="21"/>
        <v>1.4956069925292226</v>
      </c>
      <c r="E24">
        <f t="shared" si="2"/>
        <v>9.8723491060313237E-2</v>
      </c>
      <c r="F24">
        <f t="shared" si="32"/>
        <v>5.529615284902354E-2</v>
      </c>
      <c r="G24">
        <f t="shared" si="22"/>
        <v>1.064123558101876</v>
      </c>
      <c r="H24">
        <f t="shared" si="4"/>
        <v>8.3147526692546048E-2</v>
      </c>
      <c r="I24">
        <f t="shared" si="33"/>
        <v>4.5690235406145238E-2</v>
      </c>
      <c r="J24">
        <f t="shared" si="23"/>
        <v>0.61030067450402359</v>
      </c>
      <c r="K24">
        <f t="shared" si="6"/>
        <v>6.4856838368999026E-2</v>
      </c>
      <c r="L24">
        <f t="shared" si="34"/>
        <v>3.4854922627491181E-2</v>
      </c>
      <c r="M24">
        <f t="shared" si="24"/>
        <v>0.36083587966508163</v>
      </c>
      <c r="N24">
        <f t="shared" si="8"/>
        <v>4.8446072843984479E-2</v>
      </c>
      <c r="O24">
        <f t="shared" si="35"/>
        <v>2.5517812880609177E-2</v>
      </c>
      <c r="P24">
        <f t="shared" si="25"/>
        <v>0.22370955512992921</v>
      </c>
      <c r="Q24">
        <f t="shared" si="10"/>
        <v>3.5507009718655974E-2</v>
      </c>
      <c r="R24">
        <f t="shared" si="36"/>
        <v>1.840116422882257E-2</v>
      </c>
      <c r="S24">
        <f t="shared" si="26"/>
        <v>0.14453704262739145</v>
      </c>
      <c r="T24">
        <f t="shared" si="12"/>
        <v>2.5911971393450205E-2</v>
      </c>
      <c r="U24">
        <f t="shared" si="37"/>
        <v>1.3260733501214183E-2</v>
      </c>
      <c r="V24">
        <f t="shared" si="27"/>
        <v>9.6654044526906027E-2</v>
      </c>
      <c r="W24">
        <f t="shared" si="14"/>
        <v>1.8977593700334736E-2</v>
      </c>
      <c r="X24">
        <f t="shared" si="38"/>
        <v>9.6187746391626222E-3</v>
      </c>
      <c r="Y24">
        <f t="shared" si="28"/>
        <v>6.6514271344332479E-2</v>
      </c>
      <c r="Z24">
        <f t="shared" si="16"/>
        <v>1.400194551669659E-2</v>
      </c>
      <c r="AA24">
        <f t="shared" si="39"/>
        <v>7.0443551057533388E-3</v>
      </c>
      <c r="AB24">
        <f t="shared" si="29"/>
        <v>4.6885409191449783E-2</v>
      </c>
      <c r="AC24">
        <f t="shared" si="18"/>
        <v>1.0423552089435342E-2</v>
      </c>
      <c r="AD24">
        <f t="shared" si="40"/>
        <v>5.2138180787280062E-3</v>
      </c>
      <c r="AE24">
        <f t="shared" si="30"/>
        <v>3.3724979436231144E-2</v>
      </c>
    </row>
    <row r="25" spans="1:31" x14ac:dyDescent="0.15">
      <c r="A25" s="26">
        <f t="shared" si="41"/>
        <v>7.9999999999999964</v>
      </c>
      <c r="B25">
        <f t="shared" si="0"/>
        <v>8.5214688161103669E-2</v>
      </c>
      <c r="C25">
        <f t="shared" si="31"/>
        <v>4.7564068448928007E-2</v>
      </c>
      <c r="D25">
        <f t="shared" si="21"/>
        <v>1.5431710609781506</v>
      </c>
      <c r="E25">
        <f t="shared" si="2"/>
        <v>8.0921264875933416E-2</v>
      </c>
      <c r="F25">
        <f t="shared" si="32"/>
        <v>4.4911188984061663E-2</v>
      </c>
      <c r="G25">
        <f t="shared" si="22"/>
        <v>1.1090347470859376</v>
      </c>
      <c r="H25">
        <f t="shared" si="4"/>
        <v>6.9980948758676415E-2</v>
      </c>
      <c r="I25">
        <f t="shared" si="33"/>
        <v>3.8282118862805616E-2</v>
      </c>
      <c r="J25">
        <f t="shared" si="23"/>
        <v>0.64858279336682922</v>
      </c>
      <c r="K25">
        <f t="shared" si="6"/>
        <v>5.6429336655384653E-2</v>
      </c>
      <c r="L25">
        <f t="shared" si="34"/>
        <v>3.0321543756095921E-2</v>
      </c>
      <c r="M25">
        <f t="shared" si="24"/>
        <v>0.39115742342117754</v>
      </c>
      <c r="N25">
        <f t="shared" si="8"/>
        <v>4.3540168224724916E-2</v>
      </c>
      <c r="O25">
        <f t="shared" si="35"/>
        <v>2.2996560267177349E-2</v>
      </c>
      <c r="P25">
        <f t="shared" si="25"/>
        <v>0.24670611539710657</v>
      </c>
      <c r="Q25">
        <f t="shared" si="10"/>
        <v>3.2821116053783683E-2</v>
      </c>
      <c r="R25">
        <f t="shared" si="36"/>
        <v>1.7082031443109914E-2</v>
      </c>
      <c r="S25">
        <f t="shared" si="26"/>
        <v>0.16161907407050136</v>
      </c>
      <c r="T25">
        <f t="shared" si="12"/>
        <v>2.4510076452310681E-2</v>
      </c>
      <c r="U25">
        <f t="shared" si="37"/>
        <v>1.2605511961440222E-2</v>
      </c>
      <c r="V25">
        <f t="shared" si="27"/>
        <v>0.10925955648834625</v>
      </c>
      <c r="W25">
        <f t="shared" si="14"/>
        <v>1.8285192206514776E-2</v>
      </c>
      <c r="X25">
        <f t="shared" si="38"/>
        <v>9.315696476712378E-3</v>
      </c>
      <c r="Y25">
        <f t="shared" si="28"/>
        <v>7.5829967821044855E-2</v>
      </c>
      <c r="Z25">
        <f t="shared" si="16"/>
        <v>1.3690903685237246E-2</v>
      </c>
      <c r="AA25">
        <f t="shared" si="39"/>
        <v>6.9232123004834591E-3</v>
      </c>
      <c r="AB25">
        <f t="shared" si="29"/>
        <v>5.3808621491933245E-2</v>
      </c>
      <c r="AC25">
        <f t="shared" si="18"/>
        <v>1.0312545339674158E-2</v>
      </c>
      <c r="AD25">
        <f t="shared" si="40"/>
        <v>5.184024357277375E-3</v>
      </c>
      <c r="AE25">
        <f t="shared" si="30"/>
        <v>3.890900379350852E-2</v>
      </c>
    </row>
    <row r="26" spans="1:31" x14ac:dyDescent="0.15">
      <c r="A26" s="26">
        <f>A25+1</f>
        <v>8.9999999999999964</v>
      </c>
      <c r="B26">
        <f t="shared" si="0"/>
        <v>5.8692604880349976E-2</v>
      </c>
      <c r="C26">
        <f t="shared" si="31"/>
        <v>7.1953646520726819E-2</v>
      </c>
      <c r="D26">
        <f t="shared" si="21"/>
        <v>1.6151247074988775</v>
      </c>
      <c r="E26">
        <f t="shared" si="2"/>
        <v>5.6513903317506956E-2</v>
      </c>
      <c r="F26">
        <f t="shared" si="32"/>
        <v>6.8717584096720186E-2</v>
      </c>
      <c r="G26">
        <f t="shared" si="22"/>
        <v>1.1777523311826579</v>
      </c>
      <c r="H26">
        <f t="shared" si="4"/>
        <v>5.0706760823461171E-2</v>
      </c>
      <c r="I26">
        <f t="shared" si="33"/>
        <v>6.0343854791068796E-2</v>
      </c>
      <c r="J26">
        <f t="shared" si="23"/>
        <v>0.70892664815789797</v>
      </c>
      <c r="K26">
        <f t="shared" si="6"/>
        <v>4.2945698432023553E-2</v>
      </c>
      <c r="L26">
        <f t="shared" si="34"/>
        <v>4.9687517543704103E-2</v>
      </c>
      <c r="M26">
        <f t="shared" si="24"/>
        <v>0.44084494096488164</v>
      </c>
      <c r="N26">
        <f t="shared" si="8"/>
        <v>3.4882666214665556E-2</v>
      </c>
      <c r="O26">
        <f t="shared" si="35"/>
        <v>3.9211417219695233E-2</v>
      </c>
      <c r="P26">
        <f t="shared" si="25"/>
        <v>0.28591753261680181</v>
      </c>
      <c r="Q26">
        <f t="shared" si="10"/>
        <v>2.7573836008849519E-2</v>
      </c>
      <c r="R26">
        <f t="shared" si="36"/>
        <v>3.0197476031316603E-2</v>
      </c>
      <c r="S26">
        <f t="shared" si="26"/>
        <v>0.19181655010181797</v>
      </c>
      <c r="T26">
        <f t="shared" si="12"/>
        <v>2.1456359971382399E-2</v>
      </c>
      <c r="U26">
        <f t="shared" si="37"/>
        <v>2.298321821184654E-2</v>
      </c>
      <c r="V26">
        <f t="shared" si="27"/>
        <v>0.1322427747001928</v>
      </c>
      <c r="W26">
        <f t="shared" si="14"/>
        <v>1.6568757068130723E-2</v>
      </c>
      <c r="X26">
        <f t="shared" si="38"/>
        <v>1.7426974637322748E-2</v>
      </c>
      <c r="Y26">
        <f t="shared" si="28"/>
        <v>9.3256942458367603E-2</v>
      </c>
      <c r="Z26">
        <f t="shared" si="16"/>
        <v>1.2764431192489671E-2</v>
      </c>
      <c r="AA26">
        <f t="shared" si="39"/>
        <v>1.3227667438863458E-2</v>
      </c>
      <c r="AB26">
        <f t="shared" si="29"/>
        <v>6.7036288930796703E-2</v>
      </c>
      <c r="AC26">
        <f t="shared" si="18"/>
        <v>9.8429981907405505E-3</v>
      </c>
      <c r="AD26">
        <f t="shared" si="40"/>
        <v>1.0077771765207355E-2</v>
      </c>
      <c r="AE26">
        <f t="shared" si="30"/>
        <v>4.8986775558715875E-2</v>
      </c>
    </row>
    <row r="27" spans="1:31" x14ac:dyDescent="0.15">
      <c r="A27" s="26">
        <f>A26+1</f>
        <v>9.9999999999999964</v>
      </c>
      <c r="B27">
        <f t="shared" si="0"/>
        <v>4.224022192564026E-2</v>
      </c>
      <c r="C27">
        <f t="shared" si="31"/>
        <v>5.0466413402995118E-2</v>
      </c>
      <c r="D27">
        <f t="shared" si="21"/>
        <v>1.6655911209018726</v>
      </c>
      <c r="E27">
        <f t="shared" si="2"/>
        <v>4.1026395067229625E-2</v>
      </c>
      <c r="F27">
        <f t="shared" si="32"/>
        <v>4.8770149192368287E-2</v>
      </c>
      <c r="G27">
        <f t="shared" si="22"/>
        <v>1.2265224803750261</v>
      </c>
      <c r="H27">
        <f t="shared" si="4"/>
        <v>3.7698014670779191E-2</v>
      </c>
      <c r="I27">
        <f t="shared" si="33"/>
        <v>4.4202387747120181E-2</v>
      </c>
      <c r="J27">
        <f t="shared" si="23"/>
        <v>0.75312903590501812</v>
      </c>
      <c r="K27">
        <f t="shared" si="6"/>
        <v>3.302162895108586E-2</v>
      </c>
      <c r="L27">
        <f t="shared" si="34"/>
        <v>3.7983663691554703E-2</v>
      </c>
      <c r="M27">
        <f t="shared" si="24"/>
        <v>0.47882860465643634</v>
      </c>
      <c r="N27">
        <f t="shared" si="8"/>
        <v>2.785357836616538E-2</v>
      </c>
      <c r="O27">
        <f t="shared" si="35"/>
        <v>3.1368122290415468E-2</v>
      </c>
      <c r="P27">
        <f t="shared" si="25"/>
        <v>0.31728565490721727</v>
      </c>
      <c r="Q27">
        <f t="shared" si="10"/>
        <v>2.2856490258143482E-2</v>
      </c>
      <c r="R27">
        <f t="shared" si="36"/>
        <v>2.5215163133496501E-2</v>
      </c>
      <c r="S27">
        <f t="shared" si="26"/>
        <v>0.21703171323531448</v>
      </c>
      <c r="T27">
        <f t="shared" si="12"/>
        <v>1.8409730075700813E-2</v>
      </c>
      <c r="U27">
        <f t="shared" si="37"/>
        <v>1.9933045023541606E-2</v>
      </c>
      <c r="V27">
        <f t="shared" si="27"/>
        <v>0.1521758197237344</v>
      </c>
      <c r="W27">
        <f t="shared" si="14"/>
        <v>1.4656579550747303E-2</v>
      </c>
      <c r="X27">
        <f t="shared" si="38"/>
        <v>1.5612668309439012E-2</v>
      </c>
      <c r="Y27">
        <f t="shared" si="28"/>
        <v>0.10886961076780662</v>
      </c>
      <c r="Z27">
        <f t="shared" si="16"/>
        <v>1.1593064139737531E-2</v>
      </c>
      <c r="AA27">
        <f t="shared" si="39"/>
        <v>1.2178747666113602E-2</v>
      </c>
      <c r="AB27">
        <f t="shared" si="29"/>
        <v>7.9215036596910302E-2</v>
      </c>
      <c r="AC27">
        <f t="shared" si="18"/>
        <v>9.1434493543229387E-3</v>
      </c>
      <c r="AD27">
        <f t="shared" si="40"/>
        <v>9.4932237725317455E-3</v>
      </c>
      <c r="AE27">
        <f t="shared" si="30"/>
        <v>5.8479999331247617E-2</v>
      </c>
    </row>
    <row r="28" spans="1:31" x14ac:dyDescent="0.15">
      <c r="A28" s="26">
        <f t="shared" ref="A28:A30" si="42">A27+2</f>
        <v>11.999999999999996</v>
      </c>
      <c r="B28">
        <f t="shared" si="0"/>
        <v>2.3832866979286702E-2</v>
      </c>
      <c r="C28">
        <f t="shared" si="31"/>
        <v>6.6073088904926969E-2</v>
      </c>
      <c r="D28">
        <f t="shared" si="21"/>
        <v>1.7316642098067996</v>
      </c>
      <c r="E28">
        <f t="shared" si="2"/>
        <v>2.3378504136927953E-2</v>
      </c>
      <c r="F28">
        <f t="shared" si="32"/>
        <v>6.4404899204157581E-2</v>
      </c>
      <c r="G28">
        <f t="shared" si="22"/>
        <v>1.2909273795791836</v>
      </c>
      <c r="H28">
        <f t="shared" si="4"/>
        <v>2.2091676090840975E-2</v>
      </c>
      <c r="I28">
        <f t="shared" si="33"/>
        <v>5.9789690761620162E-2</v>
      </c>
      <c r="J28">
        <f t="shared" si="23"/>
        <v>0.81291872666663822</v>
      </c>
      <c r="K28">
        <f t="shared" si="6"/>
        <v>2.0173384212243461E-2</v>
      </c>
      <c r="L28">
        <f t="shared" si="34"/>
        <v>5.3195013163329322E-2</v>
      </c>
      <c r="M28">
        <f t="shared" si="24"/>
        <v>0.5320236178197657</v>
      </c>
      <c r="N28">
        <f t="shared" si="8"/>
        <v>1.788294895796004E-2</v>
      </c>
      <c r="O28">
        <f t="shared" si="35"/>
        <v>4.573652732412542E-2</v>
      </c>
      <c r="P28">
        <f t="shared" si="25"/>
        <v>0.36302218223134269</v>
      </c>
      <c r="Q28">
        <f t="shared" si="10"/>
        <v>1.5468818009511248E-2</v>
      </c>
      <c r="R28">
        <f t="shared" si="36"/>
        <v>3.8325308267654734E-2</v>
      </c>
      <c r="S28">
        <f t="shared" si="26"/>
        <v>0.25535702150296924</v>
      </c>
      <c r="T28">
        <f t="shared" si="12"/>
        <v>1.3123997587654068E-2</v>
      </c>
      <c r="U28">
        <f t="shared" si="37"/>
        <v>3.1533727663354882E-2</v>
      </c>
      <c r="V28">
        <f t="shared" si="27"/>
        <v>0.18370954738708928</v>
      </c>
      <c r="W28">
        <f t="shared" si="14"/>
        <v>1.0972139225187527E-2</v>
      </c>
      <c r="X28">
        <f t="shared" si="38"/>
        <v>2.5628718775934832E-2</v>
      </c>
      <c r="Y28">
        <f t="shared" si="28"/>
        <v>0.13449832954374144</v>
      </c>
      <c r="Z28">
        <f t="shared" si="16"/>
        <v>9.0751516328179734E-3</v>
      </c>
      <c r="AA28">
        <f t="shared" si="39"/>
        <v>2.0668215772555502E-2</v>
      </c>
      <c r="AB28">
        <f t="shared" si="29"/>
        <v>9.9883252369465797E-2</v>
      </c>
      <c r="AC28">
        <f t="shared" si="18"/>
        <v>7.4498971970809128E-3</v>
      </c>
      <c r="AD28">
        <f t="shared" si="40"/>
        <v>1.6593346551403852E-2</v>
      </c>
      <c r="AE28">
        <f t="shared" si="30"/>
        <v>7.5073345882651465E-2</v>
      </c>
    </row>
    <row r="29" spans="1:31" x14ac:dyDescent="0.15">
      <c r="A29" s="26">
        <f t="shared" si="42"/>
        <v>13.999999999999996</v>
      </c>
      <c r="B29">
        <f t="shared" si="0"/>
        <v>1.446706783293108E-2</v>
      </c>
      <c r="C29">
        <f t="shared" si="31"/>
        <v>3.829993481221778E-2</v>
      </c>
      <c r="D29">
        <f t="shared" si="21"/>
        <v>1.7699641446190173</v>
      </c>
      <c r="E29">
        <f t="shared" si="2"/>
        <v>1.4266710625458196E-2</v>
      </c>
      <c r="F29">
        <f t="shared" si="32"/>
        <v>3.764521476238615E-2</v>
      </c>
      <c r="G29">
        <f t="shared" si="22"/>
        <v>1.3285725943415698</v>
      </c>
      <c r="H29">
        <f t="shared" si="4"/>
        <v>1.3689496567856636E-2</v>
      </c>
      <c r="I29">
        <f t="shared" si="33"/>
        <v>3.578117265869761E-2</v>
      </c>
      <c r="J29">
        <f t="shared" si="23"/>
        <v>0.84869989932533585</v>
      </c>
      <c r="K29">
        <f t="shared" si="6"/>
        <v>1.2800829096052123E-2</v>
      </c>
      <c r="L29">
        <f t="shared" si="34"/>
        <v>3.2974213308295586E-2</v>
      </c>
      <c r="M29">
        <f t="shared" si="24"/>
        <v>0.56499783112806123</v>
      </c>
      <c r="N29">
        <f t="shared" si="8"/>
        <v>1.1691853455841653E-2</v>
      </c>
      <c r="O29">
        <f t="shared" si="35"/>
        <v>2.9574802413801692E-2</v>
      </c>
      <c r="P29">
        <f t="shared" si="25"/>
        <v>0.39259698464514436</v>
      </c>
      <c r="Q29">
        <f t="shared" si="10"/>
        <v>1.0460382372491927E-2</v>
      </c>
      <c r="R29">
        <f t="shared" si="36"/>
        <v>2.5929200382003175E-2</v>
      </c>
      <c r="S29">
        <f t="shared" si="26"/>
        <v>0.28128622188497243</v>
      </c>
      <c r="T29">
        <f t="shared" si="12"/>
        <v>9.1948555456526915E-3</v>
      </c>
      <c r="U29">
        <f t="shared" si="37"/>
        <v>2.2318853133306761E-2</v>
      </c>
      <c r="V29">
        <f t="shared" si="27"/>
        <v>0.20602840052039603</v>
      </c>
      <c r="W29">
        <f t="shared" si="14"/>
        <v>7.9647693489995532E-3</v>
      </c>
      <c r="X29">
        <f t="shared" si="38"/>
        <v>1.8936908574187082E-2</v>
      </c>
      <c r="Y29">
        <f t="shared" si="28"/>
        <v>0.15343523811792853</v>
      </c>
      <c r="Z29">
        <f t="shared" si="16"/>
        <v>6.8177146395551639E-3</v>
      </c>
      <c r="AA29">
        <f t="shared" si="39"/>
        <v>1.5892866272373136E-2</v>
      </c>
      <c r="AB29">
        <f t="shared" si="29"/>
        <v>0.11577611864183893</v>
      </c>
      <c r="AC29">
        <f t="shared" si="18"/>
        <v>5.7811421084870826E-3</v>
      </c>
      <c r="AD29">
        <f t="shared" si="40"/>
        <v>1.3231039305567995E-2</v>
      </c>
      <c r="AE29">
        <f t="shared" si="30"/>
        <v>8.8304385188219453E-2</v>
      </c>
    </row>
    <row r="30" spans="1:31" x14ac:dyDescent="0.15">
      <c r="A30" s="26">
        <f t="shared" si="42"/>
        <v>15.999999999999996</v>
      </c>
      <c r="B30">
        <f t="shared" si="0"/>
        <v>9.2008705606782433E-3</v>
      </c>
      <c r="C30">
        <f t="shared" si="31"/>
        <v>2.3667938393609325E-2</v>
      </c>
      <c r="D30">
        <f t="shared" si="21"/>
        <v>1.7936320830126267</v>
      </c>
      <c r="E30">
        <f t="shared" si="2"/>
        <v>9.1025935417137754E-3</v>
      </c>
      <c r="F30">
        <f t="shared" si="32"/>
        <v>2.3369304167171971E-2</v>
      </c>
      <c r="G30">
        <f t="shared" si="22"/>
        <v>1.3519418985087417</v>
      </c>
      <c r="H30">
        <f t="shared" si="4"/>
        <v>8.8165794292171026E-3</v>
      </c>
      <c r="I30">
        <f t="shared" si="33"/>
        <v>2.2506075997073736E-2</v>
      </c>
      <c r="J30">
        <f t="shared" si="23"/>
        <v>0.87120597532240962</v>
      </c>
      <c r="K30">
        <f t="shared" si="6"/>
        <v>8.3675706570299109E-3</v>
      </c>
      <c r="L30">
        <f t="shared" si="34"/>
        <v>2.1168399753082032E-2</v>
      </c>
      <c r="M30">
        <f t="shared" si="24"/>
        <v>0.58616623088114328</v>
      </c>
      <c r="N30">
        <f t="shared" si="8"/>
        <v>7.7916738737773307E-3</v>
      </c>
      <c r="O30">
        <f t="shared" si="35"/>
        <v>1.9483527329618985E-2</v>
      </c>
      <c r="P30">
        <f t="shared" si="25"/>
        <v>0.41208051197476336</v>
      </c>
      <c r="Q30">
        <f t="shared" si="10"/>
        <v>7.1303601043761584E-3</v>
      </c>
      <c r="R30">
        <f t="shared" si="36"/>
        <v>1.7590742476868086E-2</v>
      </c>
      <c r="S30">
        <f t="shared" si="26"/>
        <v>0.29887696436184052</v>
      </c>
      <c r="T30">
        <f t="shared" si="12"/>
        <v>6.4246450720475629E-3</v>
      </c>
      <c r="U30">
        <f t="shared" si="37"/>
        <v>1.5619500617700253E-2</v>
      </c>
      <c r="V30">
        <f t="shared" si="27"/>
        <v>0.22164790113809629</v>
      </c>
      <c r="W30">
        <f t="shared" si="14"/>
        <v>5.7106568511724482E-3</v>
      </c>
      <c r="X30">
        <f t="shared" si="38"/>
        <v>1.3675426200172001E-2</v>
      </c>
      <c r="Y30">
        <f t="shared" si="28"/>
        <v>0.16711066431810054</v>
      </c>
      <c r="Z30">
        <f t="shared" si="16"/>
        <v>5.0170988045791995E-3</v>
      </c>
      <c r="AA30">
        <f t="shared" si="39"/>
        <v>1.1834813444134364E-2</v>
      </c>
      <c r="AB30">
        <f t="shared" si="29"/>
        <v>0.12761093208597329</v>
      </c>
      <c r="AC30">
        <f t="shared" si="18"/>
        <v>4.3644883978667314E-3</v>
      </c>
      <c r="AD30">
        <f t="shared" si="40"/>
        <v>1.0145630506353814E-2</v>
      </c>
      <c r="AE30">
        <f t="shared" si="30"/>
        <v>9.8450015694573262E-2</v>
      </c>
    </row>
    <row r="31" spans="1:31" x14ac:dyDescent="0.15">
      <c r="A31" s="26">
        <f>A30+4</f>
        <v>19.999999999999996</v>
      </c>
      <c r="B31">
        <f t="shared" si="0"/>
        <v>4.0629677677725623E-3</v>
      </c>
      <c r="C31">
        <f t="shared" si="31"/>
        <v>2.652767665690161E-2</v>
      </c>
      <c r="D31">
        <f t="shared" si="21"/>
        <v>1.8201597596695283</v>
      </c>
      <c r="E31">
        <f t="shared" si="2"/>
        <v>4.0339932525634463E-3</v>
      </c>
      <c r="F31">
        <f t="shared" si="32"/>
        <v>2.6273173588554445E-2</v>
      </c>
      <c r="G31">
        <f t="shared" si="22"/>
        <v>1.3782150720972961</v>
      </c>
      <c r="H31">
        <f t="shared" si="4"/>
        <v>3.9487346037683667E-3</v>
      </c>
      <c r="I31">
        <f t="shared" si="33"/>
        <v>2.5530628065970937E-2</v>
      </c>
      <c r="J31">
        <f t="shared" si="23"/>
        <v>0.89673660338838057</v>
      </c>
      <c r="K31">
        <f t="shared" si="6"/>
        <v>3.8119834577596645E-3</v>
      </c>
      <c r="L31">
        <f t="shared" si="34"/>
        <v>2.4359108229579152E-2</v>
      </c>
      <c r="M31">
        <f t="shared" si="24"/>
        <v>0.61052533911072238</v>
      </c>
      <c r="N31">
        <f t="shared" si="8"/>
        <v>3.6310911543795499E-3</v>
      </c>
      <c r="O31">
        <f t="shared" si="35"/>
        <v>2.2845530056313762E-2</v>
      </c>
      <c r="P31">
        <f t="shared" si="25"/>
        <v>0.4349260420310771</v>
      </c>
      <c r="Q31">
        <f t="shared" si="10"/>
        <v>3.4151509619255024E-3</v>
      </c>
      <c r="R31">
        <f t="shared" si="36"/>
        <v>2.1091022132603322E-2</v>
      </c>
      <c r="S31">
        <f t="shared" si="26"/>
        <v>0.31996798649444386</v>
      </c>
      <c r="T31">
        <f t="shared" si="12"/>
        <v>3.1740801889486741E-3</v>
      </c>
      <c r="U31">
        <f t="shared" si="37"/>
        <v>1.9197450521992475E-2</v>
      </c>
      <c r="V31">
        <f t="shared" si="27"/>
        <v>0.24084535166008877</v>
      </c>
      <c r="W31">
        <f t="shared" si="14"/>
        <v>2.9177496790933517E-3</v>
      </c>
      <c r="X31">
        <f t="shared" si="38"/>
        <v>1.72568130605316E-2</v>
      </c>
      <c r="Y31">
        <f t="shared" si="28"/>
        <v>0.18436747737863213</v>
      </c>
      <c r="Z31">
        <f t="shared" si="16"/>
        <v>2.6552723840863792E-3</v>
      </c>
      <c r="AA31">
        <f t="shared" si="39"/>
        <v>1.5344742377331157E-2</v>
      </c>
      <c r="AB31">
        <f t="shared" si="29"/>
        <v>0.14295567446330446</v>
      </c>
      <c r="AC31">
        <f t="shared" si="18"/>
        <v>2.3945108561292034E-3</v>
      </c>
      <c r="AD31">
        <f t="shared" si="40"/>
        <v>1.3517998507991871E-2</v>
      </c>
      <c r="AE31">
        <f t="shared" si="30"/>
        <v>0.11196801420256514</v>
      </c>
    </row>
    <row r="32" spans="1:31" x14ac:dyDescent="0.15">
      <c r="A32" s="26">
        <f t="shared" ref="A32:A33" si="43">A31+5</f>
        <v>24.999999999999996</v>
      </c>
      <c r="B32">
        <f t="shared" si="0"/>
        <v>1.6151034600508992E-3</v>
      </c>
      <c r="C32">
        <f t="shared" si="31"/>
        <v>1.4195178069558653E-2</v>
      </c>
      <c r="D32">
        <f t="shared" si="21"/>
        <v>1.8343549377390869</v>
      </c>
      <c r="E32">
        <f t="shared" si="2"/>
        <v>1.607166794137517E-3</v>
      </c>
      <c r="F32">
        <f t="shared" si="32"/>
        <v>1.4102900116752408E-2</v>
      </c>
      <c r="G32">
        <f t="shared" si="22"/>
        <v>1.3923179722140484</v>
      </c>
      <c r="H32">
        <f t="shared" si="4"/>
        <v>1.5836582852428898E-3</v>
      </c>
      <c r="I32">
        <f t="shared" si="33"/>
        <v>1.3830982222528142E-2</v>
      </c>
      <c r="J32">
        <f t="shared" si="23"/>
        <v>0.91056758561090867</v>
      </c>
      <c r="K32">
        <f t="shared" si="6"/>
        <v>1.5454586575774486E-3</v>
      </c>
      <c r="L32">
        <f t="shared" si="34"/>
        <v>1.3393605288342783E-2</v>
      </c>
      <c r="M32">
        <f t="shared" si="24"/>
        <v>0.62391894439906515</v>
      </c>
      <c r="N32">
        <f t="shared" si="8"/>
        <v>1.4939597917837881E-3</v>
      </c>
      <c r="O32">
        <f t="shared" si="35"/>
        <v>1.2812627365408344E-2</v>
      </c>
      <c r="P32">
        <f t="shared" si="25"/>
        <v>0.44773866939648543</v>
      </c>
      <c r="Q32">
        <f t="shared" si="10"/>
        <v>1.4309611269129835E-3</v>
      </c>
      <c r="R32">
        <f t="shared" si="36"/>
        <v>1.2115280222096214E-2</v>
      </c>
      <c r="S32">
        <f t="shared" si="26"/>
        <v>0.33208326671654009</v>
      </c>
      <c r="T32">
        <f t="shared" si="12"/>
        <v>1.3585433240448643E-3</v>
      </c>
      <c r="U32">
        <f t="shared" si="37"/>
        <v>1.1331558782483847E-2</v>
      </c>
      <c r="V32">
        <f t="shared" si="27"/>
        <v>0.25217691044257262</v>
      </c>
      <c r="W32">
        <f t="shared" si="14"/>
        <v>1.2789336070590782E-3</v>
      </c>
      <c r="X32">
        <f t="shared" si="38"/>
        <v>1.0491708215381073E-2</v>
      </c>
      <c r="Y32">
        <f t="shared" si="28"/>
        <v>0.19485918559401319</v>
      </c>
      <c r="Z32">
        <f t="shared" si="16"/>
        <v>1.1943764605168406E-3</v>
      </c>
      <c r="AA32">
        <f t="shared" si="39"/>
        <v>9.6241221115080482E-3</v>
      </c>
      <c r="AB32">
        <f t="shared" si="29"/>
        <v>0.15257979657481249</v>
      </c>
      <c r="AC32">
        <f t="shared" si="18"/>
        <v>1.1070207329406199E-3</v>
      </c>
      <c r="AD32">
        <f t="shared" si="40"/>
        <v>8.7538289726745589E-3</v>
      </c>
      <c r="AE32">
        <f t="shared" si="30"/>
        <v>0.12072184317523969</v>
      </c>
    </row>
    <row r="33" spans="1:31" x14ac:dyDescent="0.15">
      <c r="A33" s="26">
        <f t="shared" si="43"/>
        <v>29.999999999999996</v>
      </c>
      <c r="B33">
        <f t="shared" si="0"/>
        <v>6.8532078441296113E-4</v>
      </c>
      <c r="C33">
        <f t="shared" si="31"/>
        <v>5.7510606111596512E-3</v>
      </c>
      <c r="D33">
        <f t="shared" si="21"/>
        <v>1.8401059983502466</v>
      </c>
      <c r="E33">
        <f t="shared" si="2"/>
        <v>6.8278750508256444E-4</v>
      </c>
      <c r="F33">
        <f t="shared" si="32"/>
        <v>5.7248857480502032E-3</v>
      </c>
      <c r="G33">
        <f t="shared" si="22"/>
        <v>1.3980428579620987</v>
      </c>
      <c r="H33">
        <f t="shared" si="4"/>
        <v>6.7525776480889771E-4</v>
      </c>
      <c r="I33">
        <f t="shared" si="33"/>
        <v>5.6472901251294685E-3</v>
      </c>
      <c r="J33">
        <f t="shared" si="23"/>
        <v>0.9162148757360381</v>
      </c>
      <c r="K33">
        <f t="shared" si="6"/>
        <v>6.62937920955091E-4</v>
      </c>
      <c r="L33">
        <f t="shared" si="34"/>
        <v>5.5209914463313489E-3</v>
      </c>
      <c r="M33">
        <f t="shared" si="24"/>
        <v>0.62943993584539648</v>
      </c>
      <c r="N33">
        <f t="shared" si="8"/>
        <v>6.4615915058183681E-4</v>
      </c>
      <c r="O33">
        <f t="shared" si="35"/>
        <v>5.3502973559140616E-3</v>
      </c>
      <c r="P33">
        <f t="shared" si="25"/>
        <v>0.45308896675239951</v>
      </c>
      <c r="Q33">
        <f t="shared" si="10"/>
        <v>6.2535955741691712E-4</v>
      </c>
      <c r="R33">
        <f t="shared" si="36"/>
        <v>5.140801710824751E-3</v>
      </c>
      <c r="S33">
        <f t="shared" si="26"/>
        <v>0.33722406842736485</v>
      </c>
      <c r="T33">
        <f t="shared" si="12"/>
        <v>6.0106141683257818E-4</v>
      </c>
      <c r="U33">
        <f t="shared" si="37"/>
        <v>4.8990118521936065E-3</v>
      </c>
      <c r="V33">
        <f t="shared" si="27"/>
        <v>0.25707592229476622</v>
      </c>
      <c r="W33">
        <f t="shared" si="14"/>
        <v>5.7384548103748189E-4</v>
      </c>
      <c r="X33">
        <f t="shared" si="38"/>
        <v>4.6319477202414003E-3</v>
      </c>
      <c r="Y33">
        <f t="shared" si="28"/>
        <v>0.19949113331425458</v>
      </c>
      <c r="Z33">
        <f t="shared" si="16"/>
        <v>5.4432436136040839E-4</v>
      </c>
      <c r="AA33">
        <f t="shared" si="39"/>
        <v>4.346752054693123E-3</v>
      </c>
      <c r="AB33">
        <f t="shared" si="29"/>
        <v>0.15692654862950561</v>
      </c>
      <c r="AC33">
        <f t="shared" si="18"/>
        <v>5.1311687450539929E-4</v>
      </c>
      <c r="AD33">
        <f t="shared" si="40"/>
        <v>4.0503440186150479E-3</v>
      </c>
      <c r="AE33">
        <f t="shared" si="30"/>
        <v>0.12477218719385474</v>
      </c>
    </row>
    <row r="34" spans="1:31" x14ac:dyDescent="0.15">
      <c r="A34" s="26">
        <f>A33+10</f>
        <v>40</v>
      </c>
      <c r="B34">
        <f t="shared" si="0"/>
        <v>1.3802115993011052E-4</v>
      </c>
      <c r="C34">
        <f t="shared" si="31"/>
        <v>4.1167097217153599E-3</v>
      </c>
      <c r="D34">
        <f t="shared" si="21"/>
        <v>1.844222708071962</v>
      </c>
      <c r="E34">
        <f t="shared" si="2"/>
        <v>1.3768581970731328E-4</v>
      </c>
      <c r="F34">
        <f t="shared" si="32"/>
        <v>4.1023666239493901E-3</v>
      </c>
      <c r="G34">
        <f t="shared" si="22"/>
        <v>1.4021452245860482</v>
      </c>
      <c r="H34">
        <f t="shared" si="4"/>
        <v>1.3668562524452957E-4</v>
      </c>
      <c r="I34">
        <f t="shared" si="33"/>
        <v>4.0597169502671381E-3</v>
      </c>
      <c r="J34">
        <f t="shared" si="23"/>
        <v>0.92027459268630529</v>
      </c>
      <c r="K34">
        <f t="shared" si="6"/>
        <v>1.3503785671517611E-4</v>
      </c>
      <c r="L34">
        <f t="shared" si="34"/>
        <v>3.9898788883513366E-3</v>
      </c>
      <c r="M34">
        <f t="shared" si="24"/>
        <v>0.63342981473374782</v>
      </c>
      <c r="N34">
        <f t="shared" si="8"/>
        <v>1.3277066390145659E-4</v>
      </c>
      <c r="O34">
        <f t="shared" si="35"/>
        <v>3.8946490724164682E-3</v>
      </c>
      <c r="P34">
        <f t="shared" si="25"/>
        <v>0.456983615824816</v>
      </c>
      <c r="Q34">
        <f t="shared" si="10"/>
        <v>1.2992212794210874E-4</v>
      </c>
      <c r="R34">
        <f t="shared" si="36"/>
        <v>3.7764084267951307E-3</v>
      </c>
      <c r="S34">
        <f t="shared" si="26"/>
        <v>0.34100047685415996</v>
      </c>
      <c r="T34">
        <f t="shared" si="12"/>
        <v>1.2653901968650606E-4</v>
      </c>
      <c r="U34">
        <f t="shared" si="37"/>
        <v>3.6380021825954223E-3</v>
      </c>
      <c r="V34">
        <f t="shared" si="27"/>
        <v>0.26071392447736164</v>
      </c>
      <c r="W34">
        <f t="shared" si="14"/>
        <v>1.2267531965981838E-4</v>
      </c>
      <c r="X34">
        <f t="shared" si="38"/>
        <v>3.4826040034865026E-3</v>
      </c>
      <c r="Y34">
        <f t="shared" si="28"/>
        <v>0.20297373731774107</v>
      </c>
      <c r="Z34">
        <f t="shared" si="16"/>
        <v>1.1839057420687759E-4</v>
      </c>
      <c r="AA34">
        <f t="shared" si="39"/>
        <v>3.3135746778364312E-3</v>
      </c>
      <c r="AB34">
        <f t="shared" si="29"/>
        <v>0.16024012330734205</v>
      </c>
      <c r="AC34">
        <f t="shared" si="18"/>
        <v>1.1374816654431042E-4</v>
      </c>
      <c r="AD34">
        <f t="shared" si="40"/>
        <v>3.1343252052485498E-3</v>
      </c>
      <c r="AE34">
        <f t="shared" si="30"/>
        <v>0.12790651239910331</v>
      </c>
    </row>
    <row r="35" spans="1:31" x14ac:dyDescent="0.15">
      <c r="A35" s="26">
        <f>A34+10</f>
        <v>50</v>
      </c>
      <c r="B35">
        <f t="shared" si="0"/>
        <v>3.032860053668843E-5</v>
      </c>
      <c r="C35">
        <f t="shared" si="31"/>
        <v>8.4174880233399473E-4</v>
      </c>
      <c r="D35">
        <f t="shared" si="21"/>
        <v>1.845064456874296</v>
      </c>
      <c r="E35">
        <f t="shared" si="2"/>
        <v>3.0274274166053357E-5</v>
      </c>
      <c r="F35">
        <f t="shared" si="32"/>
        <v>8.3980046936683319E-4</v>
      </c>
      <c r="G35">
        <f t="shared" si="22"/>
        <v>1.402985025055415</v>
      </c>
      <c r="H35">
        <f t="shared" si="4"/>
        <v>3.0111969956175352E-5</v>
      </c>
      <c r="I35">
        <f t="shared" si="33"/>
        <v>8.3398797600352454E-4</v>
      </c>
      <c r="J35">
        <f t="shared" si="23"/>
        <v>0.92110858066230883</v>
      </c>
      <c r="K35">
        <f t="shared" si="6"/>
        <v>2.9843696586467587E-5</v>
      </c>
      <c r="L35">
        <f t="shared" si="34"/>
        <v>8.2440776650821853E-4</v>
      </c>
      <c r="M35">
        <f t="shared" si="24"/>
        <v>0.63425422250025609</v>
      </c>
      <c r="N35">
        <f t="shared" si="8"/>
        <v>2.9472749039324911E-5</v>
      </c>
      <c r="O35">
        <f t="shared" si="35"/>
        <v>8.1121706470390742E-4</v>
      </c>
      <c r="P35">
        <f t="shared" si="25"/>
        <v>0.45779483288951989</v>
      </c>
      <c r="Q35">
        <f t="shared" si="10"/>
        <v>2.9003631461662683E-5</v>
      </c>
      <c r="R35">
        <f t="shared" si="36"/>
        <v>7.9462879701885708E-4</v>
      </c>
      <c r="S35">
        <f t="shared" si="26"/>
        <v>0.34179510565117882</v>
      </c>
      <c r="T35">
        <f t="shared" si="12"/>
        <v>2.8441953227243969E-5</v>
      </c>
      <c r="U35">
        <f t="shared" si="37"/>
        <v>7.7490486456875023E-4</v>
      </c>
      <c r="V35">
        <f t="shared" si="27"/>
        <v>0.26148882934193041</v>
      </c>
      <c r="W35">
        <f t="shared" si="14"/>
        <v>2.7794301992290487E-5</v>
      </c>
      <c r="X35">
        <f t="shared" si="38"/>
        <v>7.5234810826054432E-4</v>
      </c>
      <c r="Y35">
        <f t="shared" si="28"/>
        <v>0.20372608542600162</v>
      </c>
      <c r="Z35">
        <f t="shared" si="16"/>
        <v>2.7068098265561106E-5</v>
      </c>
      <c r="AA35">
        <f t="shared" si="39"/>
        <v>7.2729336236219337E-4</v>
      </c>
      <c r="AB35">
        <f t="shared" si="29"/>
        <v>0.16096741666970424</v>
      </c>
      <c r="AC35">
        <f t="shared" si="18"/>
        <v>2.6271436512507794E-5</v>
      </c>
      <c r="AD35">
        <f t="shared" si="40"/>
        <v>7.0009801528409096E-4</v>
      </c>
      <c r="AE35">
        <f t="shared" si="30"/>
        <v>0.1286066104143874</v>
      </c>
    </row>
    <row r="36" spans="1:31" x14ac:dyDescent="0.15">
      <c r="D36">
        <f>D35</f>
        <v>1.845064456874296</v>
      </c>
      <c r="G36">
        <f>G35</f>
        <v>1.402985025055415</v>
      </c>
      <c r="J36">
        <f>J35</f>
        <v>0.92110858066230883</v>
      </c>
      <c r="M36">
        <f>M35</f>
        <v>0.63425422250025609</v>
      </c>
      <c r="P36">
        <f>P35</f>
        <v>0.45779483288951989</v>
      </c>
      <c r="S36">
        <f>S35</f>
        <v>0.34179510565117882</v>
      </c>
      <c r="V36">
        <f>V35</f>
        <v>0.26148882934193041</v>
      </c>
      <c r="Y36">
        <f>Y35</f>
        <v>0.20372608542600162</v>
      </c>
      <c r="AB36">
        <f>AB35</f>
        <v>0.16096741666970424</v>
      </c>
      <c r="AE36">
        <f>AE35</f>
        <v>0.1286066104143874</v>
      </c>
    </row>
    <row r="39" spans="1:31" x14ac:dyDescent="0.15">
      <c r="A39" s="27" t="s">
        <v>53</v>
      </c>
      <c r="N39" s="1" t="s">
        <v>49</v>
      </c>
      <c r="O39" s="1">
        <v>21121</v>
      </c>
      <c r="P39" s="1">
        <v>21121</v>
      </c>
      <c r="Q39" s="1">
        <v>3983</v>
      </c>
      <c r="R39" s="1">
        <v>3983</v>
      </c>
      <c r="S39" s="1">
        <v>683</v>
      </c>
      <c r="T39" s="1">
        <v>683</v>
      </c>
      <c r="U39" s="1">
        <v>264</v>
      </c>
      <c r="V39" s="1">
        <v>264</v>
      </c>
      <c r="W39" s="28" t="s">
        <v>87</v>
      </c>
    </row>
    <row r="40" spans="1:31" x14ac:dyDescent="0.15">
      <c r="B40" t="s">
        <v>7</v>
      </c>
      <c r="C40" t="s">
        <v>8</v>
      </c>
      <c r="E40">
        <v>1</v>
      </c>
      <c r="F40">
        <v>2</v>
      </c>
      <c r="G40">
        <v>3</v>
      </c>
      <c r="H40">
        <v>4</v>
      </c>
      <c r="I40">
        <v>5</v>
      </c>
      <c r="J40">
        <v>6</v>
      </c>
      <c r="K40">
        <v>7</v>
      </c>
      <c r="L40">
        <v>8</v>
      </c>
      <c r="O40">
        <v>0</v>
      </c>
      <c r="P40">
        <v>1</v>
      </c>
      <c r="Q40">
        <v>2</v>
      </c>
      <c r="R40">
        <v>3</v>
      </c>
      <c r="S40">
        <v>4</v>
      </c>
      <c r="T40">
        <v>5</v>
      </c>
      <c r="U40">
        <v>6</v>
      </c>
      <c r="V40">
        <v>7</v>
      </c>
    </row>
    <row r="41" spans="1:31" x14ac:dyDescent="0.15">
      <c r="B41">
        <f>D36</f>
        <v>1.845064456874296</v>
      </c>
      <c r="C41">
        <f>B7</f>
        <v>0</v>
      </c>
      <c r="D41">
        <v>1</v>
      </c>
      <c r="E41">
        <v>1.845064456874296</v>
      </c>
      <c r="F41">
        <v>1.402985025055415</v>
      </c>
      <c r="G41">
        <v>0.92110858066230883</v>
      </c>
      <c r="H41">
        <v>0.63425422250025609</v>
      </c>
      <c r="I41">
        <v>0.45779483288951989</v>
      </c>
      <c r="J41">
        <v>0.34179510565117882</v>
      </c>
      <c r="K41">
        <v>0.26148882934193041</v>
      </c>
      <c r="L41">
        <v>0.20372608542600162</v>
      </c>
      <c r="N41">
        <v>0</v>
      </c>
      <c r="O41">
        <f>O$39*E41</f>
        <v>38969.606393642003</v>
      </c>
      <c r="P41">
        <f t="shared" ref="P41:P48" si="44">P$39*F41</f>
        <v>29632.446714195419</v>
      </c>
      <c r="Q41">
        <f t="shared" ref="Q41:Q48" si="45">Q$39*G41</f>
        <v>3668.7754767779761</v>
      </c>
      <c r="R41">
        <f t="shared" ref="R41:R48" si="46">R$39*H41</f>
        <v>2526.2345682185201</v>
      </c>
      <c r="S41">
        <f t="shared" ref="S41:S48" si="47">S$39*I41</f>
        <v>312.67387086354211</v>
      </c>
      <c r="T41">
        <f t="shared" ref="T41:T48" si="48">T$39*J41</f>
        <v>233.44605715975513</v>
      </c>
      <c r="U41">
        <f t="shared" ref="U41:U48" si="49">U$39*K41</f>
        <v>69.033050946269626</v>
      </c>
      <c r="V41">
        <f t="shared" ref="V41:V48" si="50">V$39*L41</f>
        <v>53.783686552464431</v>
      </c>
    </row>
    <row r="42" spans="1:31" x14ac:dyDescent="0.15">
      <c r="B42">
        <f>G36</f>
        <v>1.402985025055415</v>
      </c>
      <c r="C42">
        <f>E7</f>
        <v>1</v>
      </c>
      <c r="D42">
        <v>2</v>
      </c>
      <c r="E42">
        <v>1.402985025055415</v>
      </c>
      <c r="F42">
        <v>1.845064456874296</v>
      </c>
      <c r="G42">
        <v>1.402985025055415</v>
      </c>
      <c r="H42">
        <v>0.92110858066230883</v>
      </c>
      <c r="I42">
        <v>0.63425422250025609</v>
      </c>
      <c r="J42">
        <v>0.45779483288951989</v>
      </c>
      <c r="K42">
        <v>0.34179510565117882</v>
      </c>
      <c r="L42">
        <v>0.26148882934193041</v>
      </c>
      <c r="N42">
        <v>1</v>
      </c>
      <c r="O42">
        <f t="shared" ref="O42:O48" si="51">O$39*E42</f>
        <v>29632.446714195419</v>
      </c>
      <c r="P42">
        <f t="shared" si="44"/>
        <v>38969.606393642003</v>
      </c>
      <c r="Q42">
        <f t="shared" si="45"/>
        <v>5588.0893547957176</v>
      </c>
      <c r="R42">
        <f t="shared" si="46"/>
        <v>3668.7754767779761</v>
      </c>
      <c r="S42">
        <f t="shared" si="47"/>
        <v>433.19563396767489</v>
      </c>
      <c r="T42">
        <f t="shared" si="48"/>
        <v>312.67387086354211</v>
      </c>
      <c r="U42">
        <f t="shared" si="49"/>
        <v>90.233907891911215</v>
      </c>
      <c r="V42">
        <f t="shared" si="50"/>
        <v>69.033050946269626</v>
      </c>
    </row>
    <row r="43" spans="1:31" x14ac:dyDescent="0.15">
      <c r="B43">
        <f>J36</f>
        <v>0.92110858066230883</v>
      </c>
      <c r="C43">
        <f>H7</f>
        <v>2</v>
      </c>
      <c r="D43">
        <v>3</v>
      </c>
      <c r="E43">
        <v>0.92110858066230883</v>
      </c>
      <c r="F43">
        <v>1.402985025055415</v>
      </c>
      <c r="G43">
        <v>1.845064456874296</v>
      </c>
      <c r="H43">
        <v>1.402985025055415</v>
      </c>
      <c r="I43">
        <v>0.92110858066230883</v>
      </c>
      <c r="J43">
        <v>0.63425422250025609</v>
      </c>
      <c r="K43">
        <v>0.45779483288951989</v>
      </c>
      <c r="L43">
        <v>0.34179510565117882</v>
      </c>
      <c r="N43">
        <v>2</v>
      </c>
      <c r="O43">
        <f t="shared" si="51"/>
        <v>19454.734332168624</v>
      </c>
      <c r="P43">
        <f t="shared" si="44"/>
        <v>29632.446714195419</v>
      </c>
      <c r="Q43">
        <f t="shared" si="45"/>
        <v>7348.8917317303212</v>
      </c>
      <c r="R43">
        <f t="shared" si="46"/>
        <v>5588.0893547957176</v>
      </c>
      <c r="S43">
        <f t="shared" si="47"/>
        <v>629.11716059235698</v>
      </c>
      <c r="T43">
        <f t="shared" si="48"/>
        <v>433.19563396767489</v>
      </c>
      <c r="U43">
        <f t="shared" si="49"/>
        <v>120.85783588283326</v>
      </c>
      <c r="V43">
        <f t="shared" si="50"/>
        <v>90.233907891911215</v>
      </c>
    </row>
    <row r="44" spans="1:31" x14ac:dyDescent="0.15">
      <c r="B44">
        <f>M36</f>
        <v>0.63425422250025609</v>
      </c>
      <c r="C44">
        <f>K7</f>
        <v>3</v>
      </c>
      <c r="D44">
        <v>4</v>
      </c>
      <c r="E44">
        <v>0.63425422250025609</v>
      </c>
      <c r="F44">
        <v>0.92110858066230883</v>
      </c>
      <c r="G44">
        <v>1.402985025055415</v>
      </c>
      <c r="H44">
        <v>1.845064456874296</v>
      </c>
      <c r="I44">
        <v>1.402985025055415</v>
      </c>
      <c r="J44">
        <v>0.92110858066230883</v>
      </c>
      <c r="K44">
        <v>0.63425422250025609</v>
      </c>
      <c r="L44">
        <v>0.45779483288951989</v>
      </c>
      <c r="N44">
        <v>3</v>
      </c>
      <c r="O44">
        <f t="shared" si="51"/>
        <v>13396.08343342791</v>
      </c>
      <c r="P44">
        <f t="shared" si="44"/>
        <v>19454.734332168624</v>
      </c>
      <c r="Q44">
        <f t="shared" si="45"/>
        <v>5588.0893547957176</v>
      </c>
      <c r="R44">
        <f t="shared" si="46"/>
        <v>7348.8917317303212</v>
      </c>
      <c r="S44">
        <f t="shared" si="47"/>
        <v>958.23877211284844</v>
      </c>
      <c r="T44">
        <f t="shared" si="48"/>
        <v>629.11716059235698</v>
      </c>
      <c r="U44">
        <f t="shared" si="49"/>
        <v>167.44311474006761</v>
      </c>
      <c r="V44">
        <f t="shared" si="50"/>
        <v>120.85783588283326</v>
      </c>
    </row>
    <row r="45" spans="1:31" x14ac:dyDescent="0.15">
      <c r="B45">
        <f>P36</f>
        <v>0.45779483288951989</v>
      </c>
      <c r="C45">
        <f>N7</f>
        <v>4</v>
      </c>
      <c r="D45">
        <v>5</v>
      </c>
      <c r="E45">
        <v>0.45779483288951989</v>
      </c>
      <c r="F45">
        <v>0.63425422250025609</v>
      </c>
      <c r="G45">
        <v>0.92110858066230883</v>
      </c>
      <c r="H45">
        <v>1.402985025055415</v>
      </c>
      <c r="I45">
        <v>1.845064456874296</v>
      </c>
      <c r="J45">
        <v>1.402985025055415</v>
      </c>
      <c r="K45">
        <v>0.92110858066230883</v>
      </c>
      <c r="L45">
        <v>0.63425422250025609</v>
      </c>
      <c r="N45">
        <v>4</v>
      </c>
      <c r="O45">
        <f t="shared" si="51"/>
        <v>9669.0846654595498</v>
      </c>
      <c r="P45">
        <f t="shared" si="44"/>
        <v>13396.08343342791</v>
      </c>
      <c r="Q45">
        <f t="shared" si="45"/>
        <v>3668.7754767779761</v>
      </c>
      <c r="R45">
        <f t="shared" si="46"/>
        <v>5588.0893547957176</v>
      </c>
      <c r="S45">
        <f t="shared" si="47"/>
        <v>1260.1790240451442</v>
      </c>
      <c r="T45">
        <f t="shared" si="48"/>
        <v>958.23877211284844</v>
      </c>
      <c r="U45">
        <f t="shared" si="49"/>
        <v>243.17266529484954</v>
      </c>
      <c r="V45">
        <f t="shared" si="50"/>
        <v>167.44311474006761</v>
      </c>
    </row>
    <row r="46" spans="1:31" x14ac:dyDescent="0.15">
      <c r="B46">
        <f>S36</f>
        <v>0.34179510565117882</v>
      </c>
      <c r="C46">
        <f>Q7</f>
        <v>5</v>
      </c>
      <c r="D46">
        <v>6</v>
      </c>
      <c r="E46">
        <v>0.34179510565117882</v>
      </c>
      <c r="F46">
        <v>0.45779483288951989</v>
      </c>
      <c r="G46">
        <v>0.63425422250025609</v>
      </c>
      <c r="H46">
        <v>0.92110858066230883</v>
      </c>
      <c r="I46">
        <v>1.402985025055415</v>
      </c>
      <c r="J46">
        <v>1.845064456874296</v>
      </c>
      <c r="K46">
        <v>1.402985025055415</v>
      </c>
      <c r="L46">
        <v>0.92110858066230883</v>
      </c>
      <c r="N46">
        <v>5</v>
      </c>
      <c r="O46">
        <f t="shared" si="51"/>
        <v>7219.0544264585478</v>
      </c>
      <c r="P46">
        <f t="shared" si="44"/>
        <v>9669.0846654595498</v>
      </c>
      <c r="Q46">
        <f t="shared" si="45"/>
        <v>2526.2345682185201</v>
      </c>
      <c r="R46">
        <f t="shared" si="46"/>
        <v>3668.7754767779761</v>
      </c>
      <c r="S46">
        <f t="shared" si="47"/>
        <v>958.23877211284844</v>
      </c>
      <c r="T46">
        <f t="shared" si="48"/>
        <v>1260.1790240451442</v>
      </c>
      <c r="U46">
        <f t="shared" si="49"/>
        <v>370.38804661462956</v>
      </c>
      <c r="V46">
        <f t="shared" si="50"/>
        <v>243.17266529484954</v>
      </c>
    </row>
    <row r="47" spans="1:31" x14ac:dyDescent="0.15">
      <c r="B47">
        <f>V36</f>
        <v>0.26148882934193041</v>
      </c>
      <c r="C47">
        <f>T7</f>
        <v>6</v>
      </c>
      <c r="D47">
        <v>7</v>
      </c>
      <c r="E47">
        <v>0.26148882934193041</v>
      </c>
      <c r="F47">
        <v>0.34179510565117882</v>
      </c>
      <c r="G47">
        <v>0.45779483288951989</v>
      </c>
      <c r="H47">
        <v>0.63425422250025609</v>
      </c>
      <c r="I47">
        <v>0.92110858066230883</v>
      </c>
      <c r="J47">
        <v>1.402985025055415</v>
      </c>
      <c r="K47">
        <v>1.845064456874296</v>
      </c>
      <c r="L47">
        <v>1.402985025055415</v>
      </c>
      <c r="N47">
        <v>6</v>
      </c>
      <c r="O47">
        <f t="shared" si="51"/>
        <v>5522.9055645309118</v>
      </c>
      <c r="P47">
        <f t="shared" si="44"/>
        <v>7219.0544264585478</v>
      </c>
      <c r="Q47">
        <f t="shared" si="45"/>
        <v>1823.3968193989576</v>
      </c>
      <c r="R47">
        <f t="shared" si="46"/>
        <v>2526.2345682185201</v>
      </c>
      <c r="S47">
        <f t="shared" si="47"/>
        <v>629.11716059235698</v>
      </c>
      <c r="T47">
        <f t="shared" si="48"/>
        <v>958.23877211284844</v>
      </c>
      <c r="U47">
        <f t="shared" si="49"/>
        <v>487.09701661481415</v>
      </c>
      <c r="V47">
        <f t="shared" si="50"/>
        <v>370.38804661462956</v>
      </c>
    </row>
    <row r="48" spans="1:31" x14ac:dyDescent="0.15">
      <c r="B48">
        <f>Y36</f>
        <v>0.20372608542600162</v>
      </c>
      <c r="C48">
        <f>W7</f>
        <v>7</v>
      </c>
      <c r="D48">
        <v>8</v>
      </c>
      <c r="E48">
        <v>0.20372608542600162</v>
      </c>
      <c r="F48">
        <v>0.26148882934193041</v>
      </c>
      <c r="G48">
        <v>0.34179510565117882</v>
      </c>
      <c r="H48">
        <v>0.45779483288951989</v>
      </c>
      <c r="I48">
        <v>0.63425422250025609</v>
      </c>
      <c r="J48">
        <v>0.92110858066230883</v>
      </c>
      <c r="K48">
        <v>1.402985025055415</v>
      </c>
      <c r="L48">
        <v>1.845064456874296</v>
      </c>
      <c r="N48">
        <v>7</v>
      </c>
      <c r="O48">
        <f t="shared" si="51"/>
        <v>4302.8986502825801</v>
      </c>
      <c r="P48">
        <f t="shared" si="44"/>
        <v>5522.9055645309118</v>
      </c>
      <c r="Q48">
        <f t="shared" si="45"/>
        <v>1361.3699058086452</v>
      </c>
      <c r="R48">
        <f t="shared" si="46"/>
        <v>1823.3968193989576</v>
      </c>
      <c r="S48">
        <f t="shared" si="47"/>
        <v>433.19563396767489</v>
      </c>
      <c r="T48">
        <f t="shared" si="48"/>
        <v>629.11716059235698</v>
      </c>
      <c r="U48">
        <f t="shared" si="49"/>
        <v>370.38804661462956</v>
      </c>
      <c r="V48">
        <f t="shared" si="50"/>
        <v>487.09701661481415</v>
      </c>
    </row>
    <row r="50" spans="4:5" ht="14.25" x14ac:dyDescent="0.15">
      <c r="D50" s="9"/>
      <c r="E50" s="9"/>
    </row>
    <row r="69" spans="1:20" ht="14.25" thickBot="1" x14ac:dyDescent="0.2"/>
    <row r="70" spans="1:20" ht="15" thickBot="1" x14ac:dyDescent="0.2">
      <c r="A70" s="27" t="s">
        <v>54</v>
      </c>
      <c r="N70" s="1" t="s">
        <v>49</v>
      </c>
      <c r="O70" s="42">
        <v>21120.869928900047</v>
      </c>
      <c r="P70" s="38">
        <v>3983.3080424886198</v>
      </c>
      <c r="Q70" s="38">
        <v>682.81938325991212</v>
      </c>
      <c r="R70" s="38">
        <v>263.55707243079257</v>
      </c>
      <c r="T70" s="28" t="s">
        <v>86</v>
      </c>
    </row>
    <row r="71" spans="1:20" ht="14.25" x14ac:dyDescent="0.15">
      <c r="B71" t="s">
        <v>47</v>
      </c>
      <c r="C71" t="s">
        <v>48</v>
      </c>
      <c r="E71">
        <v>1</v>
      </c>
      <c r="F71">
        <v>2</v>
      </c>
      <c r="G71">
        <v>3</v>
      </c>
      <c r="H71">
        <v>4</v>
      </c>
      <c r="K71" s="42"/>
      <c r="O71">
        <v>1</v>
      </c>
      <c r="P71">
        <v>3</v>
      </c>
      <c r="Q71">
        <v>5</v>
      </c>
      <c r="R71">
        <v>7</v>
      </c>
      <c r="S71" t="s">
        <v>50</v>
      </c>
    </row>
    <row r="72" spans="1:20" ht="14.25" x14ac:dyDescent="0.15">
      <c r="B72">
        <v>1.845064456874296</v>
      </c>
      <c r="C72">
        <v>0</v>
      </c>
      <c r="D72">
        <v>1</v>
      </c>
      <c r="E72">
        <v>1.845064456874296</v>
      </c>
      <c r="F72">
        <v>0.45779483288951989</v>
      </c>
      <c r="G72">
        <v>0.26148882934193041</v>
      </c>
      <c r="H72">
        <v>0.26148882934193041</v>
      </c>
      <c r="K72" s="38"/>
      <c r="N72">
        <v>1</v>
      </c>
      <c r="O72">
        <f>O$70*E72</f>
        <v>38969.366404078617</v>
      </c>
      <c r="P72">
        <f t="shared" ref="P72:P75" si="52">P$70*F72</f>
        <v>1823.5378396585584</v>
      </c>
      <c r="Q72">
        <f t="shared" ref="Q72:Q75" si="53">Q$70*G72</f>
        <v>178.54964118061332</v>
      </c>
      <c r="R72">
        <f t="shared" ref="R72:R75" si="54">R$70*H72</f>
        <v>68.917230334714304</v>
      </c>
      <c r="S72">
        <f>SUM(O72:R72)</f>
        <v>41040.371115252507</v>
      </c>
    </row>
    <row r="73" spans="1:20" ht="14.25" x14ac:dyDescent="0.15">
      <c r="B73">
        <v>0.92110858066230883</v>
      </c>
      <c r="C73">
        <v>2</v>
      </c>
      <c r="D73">
        <v>2</v>
      </c>
      <c r="E73">
        <v>0.92110858066230883</v>
      </c>
      <c r="F73">
        <v>1.845064456874296</v>
      </c>
      <c r="G73">
        <v>0.45779483288951989</v>
      </c>
      <c r="H73">
        <v>0.45779483288951989</v>
      </c>
      <c r="K73" s="38"/>
      <c r="N73">
        <v>3</v>
      </c>
      <c r="O73">
        <f t="shared" ref="O73:O75" si="55">O$70*E73</f>
        <v>19454.614522562362</v>
      </c>
      <c r="P73">
        <f t="shared" si="52"/>
        <v>7349.4600899772804</v>
      </c>
      <c r="Q73">
        <f t="shared" si="53"/>
        <v>312.59118545319649</v>
      </c>
      <c r="R73">
        <f t="shared" si="54"/>
        <v>120.65506593030578</v>
      </c>
      <c r="S73">
        <f t="shared" ref="S73:S75" si="56">SUM(O73:R73)</f>
        <v>27237.320863923145</v>
      </c>
    </row>
    <row r="74" spans="1:20" ht="14.25" x14ac:dyDescent="0.15">
      <c r="B74">
        <v>0.45779483288951989</v>
      </c>
      <c r="C74">
        <v>4</v>
      </c>
      <c r="D74">
        <v>3</v>
      </c>
      <c r="E74">
        <v>0.45779483288951989</v>
      </c>
      <c r="F74">
        <v>0.92110858066230883</v>
      </c>
      <c r="G74">
        <v>1.845064456874296</v>
      </c>
      <c r="H74">
        <v>0.92110858066230883</v>
      </c>
      <c r="K74" s="38"/>
      <c r="N74">
        <v>5</v>
      </c>
      <c r="O74">
        <f t="shared" si="55"/>
        <v>9669.025119582082</v>
      </c>
      <c r="P74">
        <f t="shared" si="52"/>
        <v>3669.0592173574523</v>
      </c>
      <c r="Q74">
        <f t="shared" si="53"/>
        <v>1259.8457745176916</v>
      </c>
      <c r="R74">
        <f t="shared" si="54"/>
        <v>242.76468091024068</v>
      </c>
      <c r="S74">
        <f t="shared" si="56"/>
        <v>14840.694792367465</v>
      </c>
    </row>
    <row r="75" spans="1:20" x14ac:dyDescent="0.15">
      <c r="B75">
        <v>0.26148882934193041</v>
      </c>
      <c r="C75">
        <v>6</v>
      </c>
      <c r="D75">
        <v>4</v>
      </c>
      <c r="E75">
        <v>0.26148882934193041</v>
      </c>
      <c r="F75">
        <v>0.45779483288951989</v>
      </c>
      <c r="G75">
        <v>0.92110858066230883</v>
      </c>
      <c r="H75">
        <v>1.845064456874296</v>
      </c>
      <c r="N75">
        <v>7</v>
      </c>
      <c r="O75">
        <f t="shared" si="55"/>
        <v>5522.8715523912542</v>
      </c>
      <c r="P75">
        <f t="shared" si="52"/>
        <v>1823.5378396585584</v>
      </c>
      <c r="Q75">
        <f t="shared" si="53"/>
        <v>628.95079296325071</v>
      </c>
      <c r="R75">
        <f t="shared" si="54"/>
        <v>486.27978669989977</v>
      </c>
      <c r="S75">
        <f t="shared" si="56"/>
        <v>8461.6399717129625</v>
      </c>
    </row>
  </sheetData>
  <sortState ref="L63:L66">
    <sortCondition ref="L63"/>
  </sortState>
  <phoneticPr fontId="2"/>
  <pageMargins left="0.7" right="0.7" top="0.75" bottom="0.75" header="0.3" footer="0.3"/>
  <pageSetup paperSize="9" orientation="portrait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B11" workbookViewId="0">
      <selection activeCell="J36" sqref="J36"/>
    </sheetView>
  </sheetViews>
  <sheetFormatPr defaultColWidth="13" defaultRowHeight="14.25" x14ac:dyDescent="0.15"/>
  <cols>
    <col min="1" max="1" width="18" style="10" bestFit="1" customWidth="1"/>
    <col min="2" max="2" width="17.875" style="10" bestFit="1" customWidth="1"/>
    <col min="3" max="3" width="14.375" style="10" customWidth="1"/>
    <col min="4" max="4" width="13" style="10"/>
    <col min="5" max="5" width="18" style="10" bestFit="1" customWidth="1"/>
    <col min="6" max="6" width="24" style="10" bestFit="1" customWidth="1"/>
    <col min="7" max="7" width="14.125" style="10" bestFit="1" customWidth="1"/>
    <col min="8" max="16384" width="13" style="10"/>
  </cols>
  <sheetData>
    <row r="1" spans="1:7" x14ac:dyDescent="0.15">
      <c r="A1" s="46" t="s">
        <v>84</v>
      </c>
      <c r="B1" s="46" t="s">
        <v>83</v>
      </c>
      <c r="E1" s="46" t="s">
        <v>84</v>
      </c>
      <c r="F1" s="46" t="s">
        <v>83</v>
      </c>
    </row>
    <row r="2" spans="1:7" x14ac:dyDescent="0.15">
      <c r="A2" s="45">
        <v>41833</v>
      </c>
      <c r="B2" s="44" t="s">
        <v>82</v>
      </c>
      <c r="E2" s="45">
        <v>41833</v>
      </c>
      <c r="F2" s="44" t="s">
        <v>82</v>
      </c>
    </row>
    <row r="3" spans="1:7" ht="15" thickBot="1" x14ac:dyDescent="0.2">
      <c r="A3" s="30" t="s">
        <v>65</v>
      </c>
      <c r="B3" s="30" t="s">
        <v>81</v>
      </c>
      <c r="E3" s="30" t="s">
        <v>65</v>
      </c>
      <c r="F3" s="30" t="s">
        <v>81</v>
      </c>
    </row>
    <row r="4" spans="1:7" x14ac:dyDescent="0.15">
      <c r="A4" s="43" t="s">
        <v>85</v>
      </c>
      <c r="B4" s="42">
        <v>21120.869928900047</v>
      </c>
      <c r="E4" s="41" t="s">
        <v>80</v>
      </c>
      <c r="F4" s="40">
        <v>11930.693069306932</v>
      </c>
    </row>
    <row r="5" spans="1:7" x14ac:dyDescent="0.15">
      <c r="A5" s="39" t="s">
        <v>79</v>
      </c>
      <c r="B5" s="38">
        <v>3983.3080424886198</v>
      </c>
      <c r="E5" s="37" t="s">
        <v>78</v>
      </c>
      <c r="F5" s="36">
        <v>4384.4856661045533</v>
      </c>
    </row>
    <row r="6" spans="1:7" x14ac:dyDescent="0.15">
      <c r="A6" s="39" t="s">
        <v>77</v>
      </c>
      <c r="B6" s="38">
        <v>682.81938325991212</v>
      </c>
      <c r="E6" s="37" t="s">
        <v>76</v>
      </c>
      <c r="F6" s="36">
        <v>1209.1625985730382</v>
      </c>
    </row>
    <row r="7" spans="1:7" x14ac:dyDescent="0.15">
      <c r="A7" s="39" t="s">
        <v>75</v>
      </c>
      <c r="B7" s="38">
        <v>263.55707243079257</v>
      </c>
      <c r="E7" s="37" t="s">
        <v>74</v>
      </c>
      <c r="F7" s="36">
        <v>561.15107913669056</v>
      </c>
    </row>
    <row r="8" spans="1:7" x14ac:dyDescent="0.15">
      <c r="A8" s="39" t="s">
        <v>73</v>
      </c>
      <c r="B8" s="38">
        <v>47.418335089567968</v>
      </c>
      <c r="E8" s="37" t="s">
        <v>72</v>
      </c>
      <c r="F8" s="36">
        <v>333.57322777977686</v>
      </c>
    </row>
    <row r="9" spans="1:7" x14ac:dyDescent="0.15">
      <c r="A9" s="39" t="s">
        <v>71</v>
      </c>
      <c r="B9" s="38">
        <v>26.955903271692744</v>
      </c>
      <c r="E9" s="37" t="s">
        <v>70</v>
      </c>
      <c r="F9" s="36">
        <v>357.48792270531402</v>
      </c>
    </row>
    <row r="10" spans="1:7" x14ac:dyDescent="0.15">
      <c r="A10" s="39" t="s">
        <v>69</v>
      </c>
      <c r="B10" s="38">
        <v>31.4410480349345</v>
      </c>
      <c r="E10" s="37" t="s">
        <v>68</v>
      </c>
      <c r="F10" s="36">
        <v>94.211123723042007</v>
      </c>
    </row>
    <row r="11" spans="1:7" ht="15" thickBot="1" x14ac:dyDescent="0.2">
      <c r="A11" s="35" t="s">
        <v>67</v>
      </c>
      <c r="B11" s="34">
        <v>115.19326444699581</v>
      </c>
      <c r="E11" s="33" t="s">
        <v>66</v>
      </c>
      <c r="F11" s="32">
        <v>309.24305819703312</v>
      </c>
    </row>
    <row r="12" spans="1:7" x14ac:dyDescent="0.15">
      <c r="A12" s="31"/>
      <c r="B12" s="31"/>
      <c r="C12" s="31"/>
      <c r="E12" s="31"/>
      <c r="F12" s="31"/>
      <c r="G12" s="31"/>
    </row>
    <row r="13" spans="1:7" x14ac:dyDescent="0.15">
      <c r="A13" s="30" t="s">
        <v>65</v>
      </c>
      <c r="B13" s="10" t="s">
        <v>64</v>
      </c>
      <c r="C13" s="10" t="s">
        <v>63</v>
      </c>
      <c r="E13" s="30" t="s">
        <v>65</v>
      </c>
      <c r="F13" s="10" t="s">
        <v>64</v>
      </c>
      <c r="G13" s="10" t="s">
        <v>63</v>
      </c>
    </row>
    <row r="14" spans="1:7" x14ac:dyDescent="0.15">
      <c r="A14" s="10" t="s">
        <v>62</v>
      </c>
      <c r="B14" s="10">
        <v>76.760000000000005</v>
      </c>
      <c r="C14" s="20">
        <v>58.13000000000001</v>
      </c>
      <c r="E14" s="10" t="s">
        <v>62</v>
      </c>
      <c r="F14" s="10">
        <v>71.06</v>
      </c>
      <c r="G14" s="20">
        <v>52.430000000000007</v>
      </c>
    </row>
    <row r="15" spans="1:7" x14ac:dyDescent="0.15">
      <c r="A15" s="29" t="s">
        <v>61</v>
      </c>
      <c r="B15" s="10">
        <v>61.34</v>
      </c>
      <c r="C15" s="20">
        <v>42.710000000000008</v>
      </c>
      <c r="E15" s="29" t="s">
        <v>61</v>
      </c>
      <c r="F15" s="10">
        <v>65.03</v>
      </c>
      <c r="G15" s="20">
        <v>46.400000000000006</v>
      </c>
    </row>
    <row r="16" spans="1:7" x14ac:dyDescent="0.15">
      <c r="A16" s="29" t="s">
        <v>60</v>
      </c>
      <c r="B16" s="10">
        <v>66.37</v>
      </c>
      <c r="C16" s="20">
        <v>45.953333333333333</v>
      </c>
      <c r="E16" s="29" t="s">
        <v>60</v>
      </c>
      <c r="F16" s="10">
        <v>57.32</v>
      </c>
      <c r="G16" s="20">
        <v>36.903333333333336</v>
      </c>
    </row>
    <row r="17" spans="1:7" x14ac:dyDescent="0.15">
      <c r="A17" s="29" t="s">
        <v>59</v>
      </c>
      <c r="B17" s="10">
        <v>51.96</v>
      </c>
      <c r="C17" s="20">
        <v>31.543333333333333</v>
      </c>
      <c r="E17" s="29" t="s">
        <v>59</v>
      </c>
      <c r="F17" s="10">
        <v>50.61</v>
      </c>
      <c r="G17" s="20">
        <v>30.193333333333332</v>
      </c>
    </row>
    <row r="18" spans="1:7" x14ac:dyDescent="0.15">
      <c r="A18" s="29" t="s">
        <v>58</v>
      </c>
      <c r="B18" s="10">
        <v>45.25</v>
      </c>
      <c r="C18" s="20">
        <v>29.53</v>
      </c>
      <c r="E18" s="29" t="s">
        <v>58</v>
      </c>
      <c r="F18" s="10">
        <v>49.27</v>
      </c>
      <c r="G18" s="20">
        <v>33.550000000000004</v>
      </c>
    </row>
    <row r="19" spans="1:7" x14ac:dyDescent="0.15">
      <c r="A19" s="29" t="s">
        <v>57</v>
      </c>
      <c r="B19" s="10">
        <v>38.549999999999997</v>
      </c>
      <c r="C19" s="20">
        <v>22.83</v>
      </c>
      <c r="E19" s="29" t="s">
        <v>57</v>
      </c>
      <c r="F19" s="10">
        <v>40.89</v>
      </c>
      <c r="G19" s="20">
        <v>25.17</v>
      </c>
    </row>
    <row r="20" spans="1:7" x14ac:dyDescent="0.15">
      <c r="A20" s="29" t="s">
        <v>56</v>
      </c>
      <c r="B20" s="10">
        <v>36.54</v>
      </c>
      <c r="C20" s="20">
        <v>21.04</v>
      </c>
      <c r="E20" s="29" t="s">
        <v>56</v>
      </c>
      <c r="F20" s="10">
        <v>39.89</v>
      </c>
      <c r="G20" s="20">
        <v>24.39</v>
      </c>
    </row>
    <row r="21" spans="1:7" x14ac:dyDescent="0.15">
      <c r="A21" s="10" t="s">
        <v>55</v>
      </c>
      <c r="B21" s="10">
        <v>36.54</v>
      </c>
      <c r="C21" s="20">
        <v>21.04</v>
      </c>
      <c r="E21" s="10" t="s">
        <v>55</v>
      </c>
      <c r="F21" s="10">
        <v>37.21</v>
      </c>
      <c r="G21" s="20">
        <v>21.71</v>
      </c>
    </row>
  </sheetData>
  <phoneticPr fontId="2"/>
  <pageMargins left="0.7" right="0.7" top="0.75" bottom="0.75" header="0.3" footer="0.3"/>
  <pageSetup paperSize="9" orientation="portrait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4"/>
  <sheetViews>
    <sheetView topLeftCell="B23" workbookViewId="0">
      <selection activeCell="B28" sqref="B28:F36"/>
    </sheetView>
  </sheetViews>
  <sheetFormatPr defaultRowHeight="13.5" x14ac:dyDescent="0.15"/>
  <sheetData>
    <row r="2" spans="2:7" x14ac:dyDescent="0.15">
      <c r="C2" t="s">
        <v>88</v>
      </c>
      <c r="D2" t="s">
        <v>89</v>
      </c>
      <c r="E2" t="s">
        <v>90</v>
      </c>
    </row>
    <row r="3" spans="2:7" x14ac:dyDescent="0.15">
      <c r="B3">
        <v>0</v>
      </c>
    </row>
    <row r="4" spans="2:7" ht="14.25" x14ac:dyDescent="0.15">
      <c r="B4">
        <v>0.5</v>
      </c>
      <c r="D4" s="10">
        <v>76.760000000000005</v>
      </c>
      <c r="E4" s="20">
        <v>58.13000000000001</v>
      </c>
      <c r="F4">
        <f t="shared" ref="F4:F16" si="0">D4-36.54</f>
        <v>40.220000000000006</v>
      </c>
      <c r="G4" s="47">
        <f t="shared" ref="G4:G16" si="1">E4-21.04</f>
        <v>37.090000000000011</v>
      </c>
    </row>
    <row r="5" spans="2:7" x14ac:dyDescent="0.15">
      <c r="B5">
        <v>1</v>
      </c>
      <c r="C5">
        <v>21120.869928900047</v>
      </c>
      <c r="G5" s="47"/>
    </row>
    <row r="6" spans="2:7" ht="14.25" x14ac:dyDescent="0.15">
      <c r="B6">
        <v>1.5</v>
      </c>
      <c r="D6" s="10">
        <v>61.34</v>
      </c>
      <c r="E6" s="20">
        <v>42.710000000000008</v>
      </c>
      <c r="F6">
        <f t="shared" si="0"/>
        <v>24.800000000000004</v>
      </c>
      <c r="G6" s="47">
        <f t="shared" si="1"/>
        <v>21.670000000000009</v>
      </c>
    </row>
    <row r="7" spans="2:7" x14ac:dyDescent="0.15">
      <c r="B7">
        <v>2</v>
      </c>
      <c r="G7" s="47"/>
    </row>
    <row r="8" spans="2:7" ht="14.25" x14ac:dyDescent="0.15">
      <c r="B8">
        <v>2.5</v>
      </c>
      <c r="D8" s="10">
        <v>66.37</v>
      </c>
      <c r="E8" s="20">
        <v>45.953333333333333</v>
      </c>
      <c r="F8">
        <f t="shared" si="0"/>
        <v>29.830000000000005</v>
      </c>
      <c r="G8" s="47">
        <f t="shared" si="1"/>
        <v>24.913333333333334</v>
      </c>
    </row>
    <row r="9" spans="2:7" x14ac:dyDescent="0.15">
      <c r="B9">
        <v>3</v>
      </c>
      <c r="C9">
        <v>3983.3080424886198</v>
      </c>
      <c r="G9" s="47"/>
    </row>
    <row r="10" spans="2:7" ht="14.25" x14ac:dyDescent="0.15">
      <c r="B10">
        <v>3.5</v>
      </c>
      <c r="D10" s="10">
        <v>51.96</v>
      </c>
      <c r="E10" s="20">
        <v>31.543333333333333</v>
      </c>
      <c r="F10">
        <f t="shared" si="0"/>
        <v>15.420000000000002</v>
      </c>
      <c r="G10" s="47">
        <f t="shared" si="1"/>
        <v>10.503333333333334</v>
      </c>
    </row>
    <row r="11" spans="2:7" x14ac:dyDescent="0.15">
      <c r="B11">
        <v>4</v>
      </c>
      <c r="G11" s="47"/>
    </row>
    <row r="12" spans="2:7" ht="14.25" x14ac:dyDescent="0.15">
      <c r="B12">
        <v>4.5</v>
      </c>
      <c r="D12" s="10">
        <v>45.25</v>
      </c>
      <c r="E12" s="20">
        <v>29.53</v>
      </c>
      <c r="F12">
        <f t="shared" si="0"/>
        <v>8.7100000000000009</v>
      </c>
      <c r="G12" s="47">
        <f t="shared" si="1"/>
        <v>8.490000000000002</v>
      </c>
    </row>
    <row r="13" spans="2:7" x14ac:dyDescent="0.15">
      <c r="B13">
        <v>5</v>
      </c>
      <c r="G13" s="47"/>
    </row>
    <row r="14" spans="2:7" ht="14.25" x14ac:dyDescent="0.15">
      <c r="B14">
        <v>5.5</v>
      </c>
      <c r="C14">
        <v>682.81938325991212</v>
      </c>
      <c r="D14" s="10">
        <v>38.549999999999997</v>
      </c>
      <c r="E14" s="20">
        <v>22.83</v>
      </c>
      <c r="F14">
        <f t="shared" si="0"/>
        <v>2.009999999999998</v>
      </c>
      <c r="G14" s="47">
        <f t="shared" si="1"/>
        <v>1.7899999999999991</v>
      </c>
    </row>
    <row r="15" spans="2:7" x14ac:dyDescent="0.15">
      <c r="B15">
        <v>6</v>
      </c>
      <c r="G15" s="47"/>
    </row>
    <row r="16" spans="2:7" ht="14.25" x14ac:dyDescent="0.15">
      <c r="B16">
        <v>6.5</v>
      </c>
      <c r="D16" s="10">
        <v>36.54</v>
      </c>
      <c r="E16" s="20">
        <v>21.04</v>
      </c>
      <c r="F16">
        <f t="shared" si="0"/>
        <v>0</v>
      </c>
      <c r="G16" s="47">
        <f t="shared" si="1"/>
        <v>0</v>
      </c>
    </row>
    <row r="17" spans="2:7" x14ac:dyDescent="0.15">
      <c r="B17">
        <v>7</v>
      </c>
      <c r="C17">
        <v>263.55707243079257</v>
      </c>
      <c r="G17" s="47"/>
    </row>
    <row r="18" spans="2:7" ht="14.25" x14ac:dyDescent="0.15">
      <c r="B18">
        <v>7.5</v>
      </c>
      <c r="D18" s="10">
        <v>36.54</v>
      </c>
      <c r="E18" s="20">
        <v>21.04</v>
      </c>
      <c r="F18">
        <f>D18-36.54</f>
        <v>0</v>
      </c>
      <c r="G18" s="47">
        <f>E18-21.04</f>
        <v>0</v>
      </c>
    </row>
    <row r="19" spans="2:7" x14ac:dyDescent="0.15">
      <c r="B19">
        <v>8</v>
      </c>
    </row>
    <row r="22" spans="2:7" x14ac:dyDescent="0.15">
      <c r="C22" t="s">
        <v>88</v>
      </c>
    </row>
    <row r="23" spans="2:7" x14ac:dyDescent="0.15">
      <c r="B23">
        <v>1</v>
      </c>
      <c r="C23">
        <v>21120.869928900047</v>
      </c>
      <c r="G23" s="47"/>
    </row>
    <row r="24" spans="2:7" ht="14.25" x14ac:dyDescent="0.15">
      <c r="B24">
        <v>3</v>
      </c>
      <c r="C24">
        <v>3983.3080424886198</v>
      </c>
      <c r="G24" s="47"/>
    </row>
    <row r="25" spans="2:7" x14ac:dyDescent="0.15">
      <c r="B25">
        <v>5.5</v>
      </c>
      <c r="C25">
        <v>682.81938325991212</v>
      </c>
      <c r="D25" s="10"/>
      <c r="E25" s="20"/>
      <c r="G25" s="47"/>
    </row>
    <row r="26" spans="2:7" ht="14.25" x14ac:dyDescent="0.15">
      <c r="B26">
        <v>7</v>
      </c>
      <c r="C26">
        <v>263.55707243079257</v>
      </c>
      <c r="G26" s="47"/>
    </row>
    <row r="28" spans="2:7" x14ac:dyDescent="0.15">
      <c r="C28" t="s">
        <v>89</v>
      </c>
      <c r="D28" t="s">
        <v>90</v>
      </c>
    </row>
    <row r="29" spans="2:7" ht="14.25" x14ac:dyDescent="0.15">
      <c r="B29">
        <v>0.5</v>
      </c>
      <c r="C29" s="10">
        <v>76.760000000000005</v>
      </c>
      <c r="D29" s="20">
        <v>58.13000000000001</v>
      </c>
      <c r="E29">
        <f t="shared" ref="E29:E36" si="2">C29-36.54</f>
        <v>40.220000000000006</v>
      </c>
      <c r="F29" s="47">
        <f t="shared" ref="F29:F36" si="3">D29-21.04</f>
        <v>37.090000000000011</v>
      </c>
    </row>
    <row r="30" spans="2:7" ht="14.25" x14ac:dyDescent="0.15">
      <c r="B30">
        <v>2.5</v>
      </c>
      <c r="C30" s="10">
        <v>66.37</v>
      </c>
      <c r="D30" s="20">
        <v>45.953333333333333</v>
      </c>
      <c r="E30">
        <f t="shared" si="2"/>
        <v>29.830000000000005</v>
      </c>
      <c r="F30" s="47">
        <f t="shared" si="3"/>
        <v>24.913333333333334</v>
      </c>
    </row>
    <row r="31" spans="2:7" ht="14.25" x14ac:dyDescent="0.15">
      <c r="B31">
        <v>1.5</v>
      </c>
      <c r="C31" s="10">
        <v>61.34</v>
      </c>
      <c r="D31" s="20">
        <v>42.710000000000008</v>
      </c>
      <c r="E31">
        <f t="shared" si="2"/>
        <v>24.800000000000004</v>
      </c>
      <c r="F31" s="47">
        <f t="shared" si="3"/>
        <v>21.670000000000009</v>
      </c>
    </row>
    <row r="32" spans="2:7" ht="14.25" x14ac:dyDescent="0.15">
      <c r="B32">
        <v>3.5</v>
      </c>
      <c r="C32" s="10">
        <v>51.96</v>
      </c>
      <c r="D32" s="20">
        <v>31.543333333333333</v>
      </c>
      <c r="E32">
        <f t="shared" si="2"/>
        <v>15.420000000000002</v>
      </c>
      <c r="F32" s="47">
        <f t="shared" si="3"/>
        <v>10.503333333333334</v>
      </c>
    </row>
    <row r="33" spans="2:7" ht="14.25" x14ac:dyDescent="0.15">
      <c r="B33">
        <v>4.5</v>
      </c>
      <c r="C33" s="10">
        <v>45.25</v>
      </c>
      <c r="D33" s="20">
        <v>29.53</v>
      </c>
      <c r="E33">
        <f t="shared" si="2"/>
        <v>8.7100000000000009</v>
      </c>
      <c r="F33" s="47">
        <f t="shared" si="3"/>
        <v>8.490000000000002</v>
      </c>
    </row>
    <row r="34" spans="2:7" ht="14.25" x14ac:dyDescent="0.15">
      <c r="B34">
        <v>5.5</v>
      </c>
      <c r="C34" s="10">
        <v>38.549999999999997</v>
      </c>
      <c r="D34" s="20">
        <v>22.83</v>
      </c>
      <c r="E34">
        <f t="shared" si="2"/>
        <v>2.009999999999998</v>
      </c>
      <c r="F34" s="47">
        <f t="shared" si="3"/>
        <v>1.7899999999999991</v>
      </c>
    </row>
    <row r="35" spans="2:7" ht="14.25" x14ac:dyDescent="0.15">
      <c r="B35">
        <v>6.5</v>
      </c>
      <c r="C35" s="10">
        <v>36.54</v>
      </c>
      <c r="D35" s="20">
        <v>21.04</v>
      </c>
      <c r="E35">
        <f t="shared" si="2"/>
        <v>0</v>
      </c>
      <c r="F35" s="47">
        <f t="shared" si="3"/>
        <v>0</v>
      </c>
    </row>
    <row r="36" spans="2:7" ht="14.25" x14ac:dyDescent="0.15">
      <c r="B36">
        <v>7.5</v>
      </c>
      <c r="C36" s="10">
        <v>36.54</v>
      </c>
      <c r="D36" s="20">
        <v>21.04</v>
      </c>
      <c r="E36">
        <f t="shared" si="2"/>
        <v>0</v>
      </c>
      <c r="F36" s="47">
        <f t="shared" si="3"/>
        <v>0</v>
      </c>
    </row>
    <row r="38" spans="2:7" ht="14.25" x14ac:dyDescent="0.15">
      <c r="G38" s="47"/>
    </row>
    <row r="39" spans="2:7" x14ac:dyDescent="0.15">
      <c r="G39" s="47"/>
    </row>
    <row r="40" spans="2:7" ht="14.25" x14ac:dyDescent="0.15">
      <c r="G40" s="47"/>
    </row>
    <row r="41" spans="2:7" x14ac:dyDescent="0.15">
      <c r="G41" s="47"/>
    </row>
    <row r="42" spans="2:7" ht="14.25" x14ac:dyDescent="0.15">
      <c r="G42" s="47"/>
    </row>
    <row r="43" spans="2:7" x14ac:dyDescent="0.15">
      <c r="G43" s="47"/>
    </row>
    <row r="44" spans="2:7" ht="14.25" x14ac:dyDescent="0.15">
      <c r="G44" s="47"/>
    </row>
  </sheetData>
  <sortState ref="B29:G44">
    <sortCondition descending="1" ref="D29:D44"/>
  </sortState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(r,h)</vt:lpstr>
      <vt:lpstr>実測値</vt:lpstr>
      <vt:lpstr>質量減衰係数μ</vt:lpstr>
      <vt:lpstr>行列</vt:lpstr>
      <vt:lpstr>美善データ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mizo</dc:creator>
  <cp:lastModifiedBy>mizo</cp:lastModifiedBy>
  <dcterms:created xsi:type="dcterms:W3CDTF">2014-08-05T09:43:58Z</dcterms:created>
  <dcterms:modified xsi:type="dcterms:W3CDTF">2014-11-15T02:22:49Z</dcterms:modified>
</cp:coreProperties>
</file>